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3375" windowWidth="12120" windowHeight="5685" tabRatio="0"/>
  </bookViews>
  <sheets>
    <sheet name="MainMenu" sheetId="6" r:id="rId1"/>
    <sheet name="KJP" sheetId="17" r:id="rId2"/>
    <sheet name="Other Deails" sheetId="7" r:id="rId3"/>
    <sheet name="Salary" sheetId="15" r:id="rId4"/>
    <sheet name="Calculation" sheetId="14" r:id="rId5"/>
    <sheet name="16_1" sheetId="10" r:id="rId6"/>
    <sheet name="16_2" sheetId="11" r:id="rId7"/>
    <sheet name="16_3" sheetId="16" r:id="rId8"/>
    <sheet name="SARAL_1" sheetId="18" r:id="rId9"/>
    <sheet name="SARAL_2" sheetId="19" r:id="rId10"/>
  </sheets>
  <definedNames>
    <definedName name="BACK">MainMenu!$A$16</definedName>
    <definedName name="BACK2">MainMenu!$A$18</definedName>
    <definedName name="DATA">#REF!</definedName>
    <definedName name="FORM_NO._16">#REF!</definedName>
    <definedName name="Income_calculation">Calculation!$A$1</definedName>
    <definedName name="_xlnm.Print_Area" localSheetId="5">'16_1'!$A$3:$AO$63</definedName>
    <definedName name="_xlnm.Print_Area" localSheetId="6">'16_2'!$A$3:$AS$53</definedName>
    <definedName name="_xlnm.Print_Area" localSheetId="7">'16_3'!$B$3:$AR$82</definedName>
    <definedName name="_xlnm.Print_Area" localSheetId="4">Calculation!$B$2:$Y$92</definedName>
    <definedName name="_xlnm.Print_Area" localSheetId="2">'Other Deails'!$2:$65536</definedName>
    <definedName name="_xlnm.Print_Area" localSheetId="3">Salary!$A$3:$Z$99</definedName>
    <definedName name="_xlnm.Print_Area" localSheetId="8">SARAL_1!$C$3:$AW$105</definedName>
    <definedName name="_xlnm.Print_Area" localSheetId="9">SARAL_2!$B$3:$AX$88</definedName>
    <definedName name="Z_049E6C55_41BB_11D7_A093_A9EBCA13345A_.wvu.Cols" localSheetId="0" hidden="1">MainMenu!$K$1:$L$63474</definedName>
    <definedName name="Z_049E6C55_41BB_11D7_A093_A9EBCA13345A_.wvu.Rows" localSheetId="0" hidden="1">MainMenu!$2:$2,MainMenu!$16:$17,MainMenu!$18:$21</definedName>
  </definedNames>
  <calcPr calcId="125725" fullCalcOnLoad="1"/>
  <customWorkbookViews>
    <customWorkbookView name="K Patel - Personal View" guid="{049E6C55-41BB-11D7-A093-A9EBCA13345A}" mergeInterval="0" personalView="1" maximized="1" windowWidth="796" windowHeight="431" tabRatio="0" activeSheetId="2"/>
  </customWorkbookViews>
</workbook>
</file>

<file path=xl/calcChain.xml><?xml version="1.0" encoding="utf-8"?>
<calcChain xmlns="http://schemas.openxmlformats.org/spreadsheetml/2006/main">
  <c r="AO21" i="18"/>
  <c r="AB31" s="1"/>
  <c r="Q39" s="1"/>
  <c r="AB33" i="16"/>
  <c r="E13" i="15"/>
  <c r="B9" i="7"/>
  <c r="AF77" i="19"/>
  <c r="B1" i="18"/>
  <c r="C1"/>
  <c r="D1"/>
  <c r="E1"/>
  <c r="F1" s="1"/>
  <c r="B1" i="19"/>
  <c r="C1"/>
  <c r="D1"/>
  <c r="E1"/>
  <c r="F1" s="1"/>
  <c r="E30" i="15"/>
  <c r="S13" i="14"/>
  <c r="S15"/>
  <c r="S14"/>
  <c r="S16"/>
  <c r="S17"/>
  <c r="S18"/>
  <c r="S19"/>
  <c r="I30" i="15"/>
  <c r="S28" i="14"/>
  <c r="G30" i="15"/>
  <c r="S29" i="14" s="1"/>
  <c r="U52" i="10" s="1"/>
  <c r="S30" i="14"/>
  <c r="T30" i="15"/>
  <c r="S27" i="14" s="1"/>
  <c r="S30" i="15"/>
  <c r="H90" i="7"/>
  <c r="H96"/>
  <c r="P26" i="14"/>
  <c r="S26" s="1"/>
  <c r="S33"/>
  <c r="V33" s="1"/>
  <c r="U53" i="10" s="1"/>
  <c r="P43" i="14"/>
  <c r="S43"/>
  <c r="P42"/>
  <c r="S42" s="1"/>
  <c r="AF35" i="11" s="1"/>
  <c r="P41" i="14"/>
  <c r="S41"/>
  <c r="P40"/>
  <c r="S40" s="1"/>
  <c r="AG26" i="11" s="1"/>
  <c r="W58" i="18" s="1"/>
  <c r="P39" i="14"/>
  <c r="S39"/>
  <c r="P38"/>
  <c r="S38" s="1"/>
  <c r="Z31" i="11" s="1"/>
  <c r="AN31" s="1"/>
  <c r="W62" i="18" s="1"/>
  <c r="P37" i="14"/>
  <c r="S37"/>
  <c r="K30" i="15"/>
  <c r="P47" i="14"/>
  <c r="S47" s="1"/>
  <c r="M30" i="15"/>
  <c r="P48" i="14"/>
  <c r="S48"/>
  <c r="Z9" i="11" s="1"/>
  <c r="AL9" s="1"/>
  <c r="P49" i="14"/>
  <c r="S49" s="1"/>
  <c r="Z10" i="11" s="1"/>
  <c r="AL10" s="1"/>
  <c r="O30" i="15"/>
  <c r="P50" i="14"/>
  <c r="S50" s="1"/>
  <c r="Z11" i="11" s="1"/>
  <c r="AL11" s="1"/>
  <c r="U30" i="15"/>
  <c r="P51" i="14"/>
  <c r="S51"/>
  <c r="P52"/>
  <c r="S52" s="1"/>
  <c r="Z13" i="11" s="1"/>
  <c r="AL13" s="1"/>
  <c r="P53" i="14"/>
  <c r="S53"/>
  <c r="P54"/>
  <c r="S54" s="1"/>
  <c r="Z15" i="11" s="1"/>
  <c r="AL15" s="1"/>
  <c r="P55" i="14"/>
  <c r="S55"/>
  <c r="P56"/>
  <c r="S56" s="1"/>
  <c r="Z17" i="11" s="1"/>
  <c r="AL17" s="1"/>
  <c r="P57" i="14"/>
  <c r="S57"/>
  <c r="Q30" i="15"/>
  <c r="P58" i="14"/>
  <c r="S58" s="1"/>
  <c r="Z19" i="11" s="1"/>
  <c r="AL19" s="1"/>
  <c r="T75" i="15"/>
  <c r="P59" i="14" s="1"/>
  <c r="S59" s="1"/>
  <c r="Z20" i="11" s="1"/>
  <c r="AL20" s="1"/>
  <c r="P60" i="14"/>
  <c r="S60" s="1"/>
  <c r="Z21" i="11" s="1"/>
  <c r="AL21" s="1"/>
  <c r="P61" i="14"/>
  <c r="S61"/>
  <c r="A34" i="7"/>
  <c r="AQ74" i="18"/>
  <c r="AQ96"/>
  <c r="V78" i="14"/>
  <c r="V79"/>
  <c r="V82" s="1"/>
  <c r="AN33" i="19" s="1"/>
  <c r="AF8" s="1"/>
  <c r="V80" i="14"/>
  <c r="V81"/>
  <c r="AF6" i="19"/>
  <c r="AF10"/>
  <c r="C2" i="14"/>
  <c r="N16" i="10"/>
  <c r="C12"/>
  <c r="C9"/>
  <c r="U45"/>
  <c r="U51"/>
  <c r="AC27"/>
  <c r="AF22"/>
  <c r="U25"/>
  <c r="Z25" s="1"/>
  <c r="U26" s="1"/>
  <c r="Z26" s="1"/>
  <c r="U27" s="1"/>
  <c r="V12"/>
  <c r="Y16"/>
  <c r="AI61"/>
  <c r="AJ16"/>
  <c r="AJ22"/>
  <c r="M43"/>
  <c r="M44"/>
  <c r="U46"/>
  <c r="U44"/>
  <c r="U43"/>
  <c r="B7" i="7"/>
  <c r="V9" i="10" s="1"/>
  <c r="Z32" i="11"/>
  <c r="AN32" s="1"/>
  <c r="AI56" i="18" s="1"/>
  <c r="Z33" i="11"/>
  <c r="AN33" s="1"/>
  <c r="AI58" i="18" s="1"/>
  <c r="Z30" i="11"/>
  <c r="AN30" s="1"/>
  <c r="Z34"/>
  <c r="AN34" s="1"/>
  <c r="AI60" i="18" s="1"/>
  <c r="AN24" i="11"/>
  <c r="AO44"/>
  <c r="D9"/>
  <c r="D10"/>
  <c r="D11"/>
  <c r="D12"/>
  <c r="D13"/>
  <c r="D14"/>
  <c r="D15"/>
  <c r="D16"/>
  <c r="D17"/>
  <c r="D18"/>
  <c r="D19"/>
  <c r="D20"/>
  <c r="D21"/>
  <c r="D22"/>
  <c r="D8"/>
  <c r="E22"/>
  <c r="E21"/>
  <c r="E20"/>
  <c r="E19"/>
  <c r="E18"/>
  <c r="E17"/>
  <c r="E16"/>
  <c r="E15"/>
  <c r="E14"/>
  <c r="E13"/>
  <c r="E12"/>
  <c r="E11"/>
  <c r="E10"/>
  <c r="E9"/>
  <c r="E8"/>
  <c r="AN25"/>
  <c r="D35"/>
  <c r="Q85" i="15"/>
  <c r="C96"/>
  <c r="AF48" i="11" s="1"/>
  <c r="Z14"/>
  <c r="AL14" s="1"/>
  <c r="Z16"/>
  <c r="AL16" s="1"/>
  <c r="Z18"/>
  <c r="AL18" s="1"/>
  <c r="Z22"/>
  <c r="AL22" s="1"/>
  <c r="AF26"/>
  <c r="AG35"/>
  <c r="AE35"/>
  <c r="AE26"/>
  <c r="K62" i="18" s="1"/>
  <c r="Z12" i="11"/>
  <c r="AL12" s="1"/>
  <c r="I7" i="16"/>
  <c r="AK8"/>
  <c r="AK9"/>
  <c r="AK10"/>
  <c r="AK11"/>
  <c r="AK12"/>
  <c r="AK13"/>
  <c r="AK14"/>
  <c r="AK15"/>
  <c r="AK16"/>
  <c r="AF8"/>
  <c r="AF9"/>
  <c r="AF10"/>
  <c r="AF11"/>
  <c r="AF12"/>
  <c r="AF13"/>
  <c r="AF14"/>
  <c r="AF15"/>
  <c r="AF16"/>
  <c r="AA8"/>
  <c r="AA9"/>
  <c r="AA10"/>
  <c r="AA11"/>
  <c r="AA12"/>
  <c r="AA13"/>
  <c r="AA14"/>
  <c r="AA15"/>
  <c r="AA16"/>
  <c r="U8"/>
  <c r="U9"/>
  <c r="U10"/>
  <c r="U11"/>
  <c r="U12"/>
  <c r="U13"/>
  <c r="U14"/>
  <c r="U15"/>
  <c r="U16"/>
  <c r="Q8"/>
  <c r="Q9"/>
  <c r="Q10"/>
  <c r="Q11"/>
  <c r="Q12"/>
  <c r="Q13"/>
  <c r="Q14"/>
  <c r="Q15"/>
  <c r="Q16"/>
  <c r="M8"/>
  <c r="M9"/>
  <c r="M10"/>
  <c r="M11"/>
  <c r="M12"/>
  <c r="M13"/>
  <c r="M14"/>
  <c r="M15"/>
  <c r="M16"/>
  <c r="I8"/>
  <c r="I9"/>
  <c r="I10"/>
  <c r="I11"/>
  <c r="I12"/>
  <c r="I13"/>
  <c r="I14"/>
  <c r="I15"/>
  <c r="I16"/>
  <c r="F8"/>
  <c r="F9"/>
  <c r="F10"/>
  <c r="F11"/>
  <c r="F12"/>
  <c r="F13"/>
  <c r="F14"/>
  <c r="F15"/>
  <c r="F16"/>
  <c r="AK7"/>
  <c r="AF7"/>
  <c r="AA7"/>
  <c r="U7"/>
  <c r="M7"/>
  <c r="F27"/>
  <c r="I29"/>
  <c r="F7"/>
  <c r="Q7"/>
  <c r="R88" i="14"/>
  <c r="R87"/>
  <c r="E42"/>
  <c r="H8"/>
  <c r="E19"/>
  <c r="P23"/>
  <c r="P24"/>
  <c r="P25"/>
  <c r="E43"/>
  <c r="F91"/>
  <c r="H23" i="7"/>
  <c r="F90" i="14" s="1"/>
  <c r="R89"/>
  <c r="B5" i="7"/>
  <c r="M42" i="15" s="1"/>
  <c r="G6" i="14"/>
  <c r="B12" i="7"/>
  <c r="G7" i="14"/>
  <c r="G88"/>
  <c r="B13" i="7"/>
  <c r="E10" i="14" s="1"/>
  <c r="M73"/>
  <c r="O73" s="1"/>
  <c r="T72" s="1"/>
  <c r="B18" i="7"/>
  <c r="V13" i="14"/>
  <c r="B21" i="17"/>
  <c r="C21"/>
  <c r="D21"/>
  <c r="E21"/>
  <c r="F21"/>
  <c r="G21"/>
  <c r="H21"/>
  <c r="I21"/>
  <c r="J21"/>
  <c r="J38" s="1"/>
  <c r="K21"/>
  <c r="L21"/>
  <c r="M21"/>
  <c r="B37"/>
  <c r="B38" s="1"/>
  <c r="C37"/>
  <c r="D37"/>
  <c r="E37"/>
  <c r="F37"/>
  <c r="G37"/>
  <c r="H37"/>
  <c r="I37"/>
  <c r="J37"/>
  <c r="K37"/>
  <c r="L37"/>
  <c r="M37"/>
  <c r="C38"/>
  <c r="D38"/>
  <c r="E38"/>
  <c r="F38"/>
  <c r="G38"/>
  <c r="H38"/>
  <c r="I38"/>
  <c r="K38"/>
  <c r="L38"/>
  <c r="M38"/>
  <c r="H21" i="7"/>
  <c r="H22"/>
  <c r="A15"/>
  <c r="F15"/>
  <c r="B27"/>
  <c r="D28"/>
  <c r="B30"/>
  <c r="J33"/>
  <c r="B34"/>
  <c r="F34"/>
  <c r="E34"/>
  <c r="J34" s="1"/>
  <c r="H75" i="15"/>
  <c r="L75"/>
  <c r="G6"/>
  <c r="W30"/>
  <c r="E41"/>
  <c r="E42"/>
  <c r="N43"/>
  <c r="AR15" i="18"/>
  <c r="AQ15"/>
  <c r="AP15"/>
  <c r="AO15"/>
  <c r="AN15"/>
  <c r="W26"/>
  <c r="AQ68"/>
  <c r="K60"/>
  <c r="K58"/>
  <c r="AO70"/>
  <c r="AO68"/>
  <c r="AO66"/>
  <c r="AO52"/>
  <c r="AO42"/>
  <c r="AQ50"/>
  <c r="AG48"/>
  <c r="AG46"/>
  <c r="AQ5"/>
  <c r="I12"/>
  <c r="H12"/>
  <c r="G12"/>
  <c r="F12"/>
  <c r="E12"/>
  <c r="AR12"/>
  <c r="AQ12"/>
  <c r="AP12"/>
  <c r="AO12"/>
  <c r="AN12"/>
  <c r="AW5"/>
  <c r="AT5"/>
  <c r="AS5"/>
  <c r="AR5"/>
  <c r="W56"/>
  <c r="Y82" i="19"/>
  <c r="F82"/>
  <c r="AD77"/>
  <c r="P33"/>
  <c r="Q33"/>
  <c r="R33"/>
  <c r="S33"/>
  <c r="O33"/>
  <c r="AK18"/>
  <c r="AL18"/>
  <c r="AM18"/>
  <c r="AN18"/>
  <c r="AJ18"/>
  <c r="F34"/>
  <c r="G34"/>
  <c r="H34"/>
  <c r="I34"/>
  <c r="E34"/>
  <c r="W60" i="18" l="1"/>
  <c r="AF47" i="11"/>
  <c r="AO48" s="1"/>
  <c r="V44" i="14"/>
  <c r="Z35" i="11"/>
  <c r="AN35" s="1"/>
  <c r="AI62" i="18" s="1"/>
  <c r="Z26" i="11"/>
  <c r="AN26" s="1"/>
  <c r="V21" i="14"/>
  <c r="V20"/>
  <c r="AB47" i="10"/>
  <c r="J34" i="19"/>
  <c r="AO18"/>
  <c r="T33"/>
  <c r="G1"/>
  <c r="J12" i="18"/>
  <c r="AS15"/>
  <c r="AS12"/>
  <c r="G1"/>
  <c r="AQ12" i="19"/>
  <c r="Z8" i="11"/>
  <c r="AL8" s="1"/>
  <c r="AN23" s="1"/>
  <c r="P62" i="14"/>
  <c r="S62" s="1"/>
  <c r="V62" s="1"/>
  <c r="U34" i="10"/>
  <c r="AB41" s="1"/>
  <c r="AB48" s="1"/>
  <c r="AI55" s="1"/>
  <c r="V31" i="14"/>
  <c r="V35" s="1"/>
  <c r="V45" s="1"/>
  <c r="U54" i="10"/>
  <c r="AB54" s="1"/>
  <c r="D77" i="19"/>
  <c r="F87" i="14"/>
  <c r="G5" i="15"/>
  <c r="M69" i="14"/>
  <c r="O69" s="1"/>
  <c r="M71"/>
  <c r="O71" s="1"/>
  <c r="T70" s="1"/>
  <c r="M75"/>
  <c r="O75" s="1"/>
  <c r="T74" s="1"/>
  <c r="AM29" i="11" l="1"/>
  <c r="AP29" s="1"/>
  <c r="Y33" i="19"/>
  <c r="AI62" i="10"/>
  <c r="AQ42" i="18"/>
  <c r="V63" i="14"/>
  <c r="V64" s="1"/>
  <c r="AM27" i="11"/>
  <c r="AP27" s="1"/>
  <c r="K56" i="18"/>
  <c r="K12"/>
  <c r="AT15"/>
  <c r="H1"/>
  <c r="AT12"/>
  <c r="AP18" i="19"/>
  <c r="U33"/>
  <c r="H1"/>
  <c r="K34"/>
  <c r="T75" i="14"/>
  <c r="V33" i="19" l="1"/>
  <c r="AQ18"/>
  <c r="I1"/>
  <c r="L34"/>
  <c r="AU15" i="18"/>
  <c r="AU12"/>
  <c r="I1"/>
  <c r="L12"/>
  <c r="AD33" i="19"/>
  <c r="AQ64" i="18"/>
  <c r="AO37" i="11"/>
  <c r="AQ52" i="18"/>
  <c r="AO38" i="11"/>
  <c r="E75" i="14"/>
  <c r="G75" s="1"/>
  <c r="K74" s="1"/>
  <c r="E71"/>
  <c r="G71" s="1"/>
  <c r="K70" s="1"/>
  <c r="E69"/>
  <c r="G69" s="1"/>
  <c r="E73"/>
  <c r="G73" s="1"/>
  <c r="K72" s="1"/>
  <c r="J1" i="18" l="1"/>
  <c r="AV15"/>
  <c r="AV12"/>
  <c r="M12"/>
  <c r="J1" i="19"/>
  <c r="M34"/>
  <c r="W33"/>
  <c r="AR18"/>
  <c r="K75" i="14"/>
  <c r="V65" s="1"/>
  <c r="AQ66" i="18"/>
  <c r="AQ70" s="1"/>
  <c r="AQ72" l="1"/>
  <c r="AF76" s="1"/>
  <c r="V77" i="14"/>
  <c r="AO39" i="11"/>
  <c r="V76" i="14"/>
  <c r="N12" i="18"/>
  <c r="AW15"/>
  <c r="AW12"/>
  <c r="K1"/>
  <c r="X33" i="19"/>
  <c r="N34"/>
  <c r="AS18"/>
  <c r="K1"/>
  <c r="AQ82" i="18" l="1"/>
  <c r="AQ88" s="1"/>
  <c r="AQ98" s="1"/>
  <c r="AQ16" i="19" s="1"/>
  <c r="AF80" i="18"/>
  <c r="AQ14" i="19"/>
  <c r="AI33"/>
  <c r="V83" i="14"/>
  <c r="AO42" i="11"/>
  <c r="AO43" s="1"/>
  <c r="AO45" s="1"/>
  <c r="AO51" s="1"/>
  <c r="AT18" i="19"/>
  <c r="L1"/>
  <c r="O34"/>
  <c r="O12" i="18"/>
  <c r="L1"/>
  <c r="AU18" i="19" l="1"/>
  <c r="M1"/>
  <c r="P34"/>
  <c r="R83" i="14"/>
  <c r="AS33" i="19"/>
  <c r="M1" i="18"/>
  <c r="P12"/>
  <c r="N1" l="1"/>
  <c r="Q12"/>
  <c r="N1" i="19"/>
  <c r="Q34"/>
  <c r="AV18"/>
  <c r="AS31"/>
  <c r="AE51" i="11"/>
  <c r="R12" i="18" l="1"/>
  <c r="O1"/>
  <c r="R34" i="19"/>
  <c r="AW18"/>
  <c r="O1"/>
  <c r="S12" i="18" l="1"/>
  <c r="P1"/>
  <c r="S34" i="19"/>
  <c r="P1"/>
  <c r="Q1" i="18" l="1"/>
  <c r="T12"/>
  <c r="Q1" i="19"/>
  <c r="T34"/>
  <c r="R1" l="1"/>
  <c r="U34"/>
  <c r="R1" i="18"/>
  <c r="U12"/>
  <c r="V34" i="19" l="1"/>
  <c r="S1"/>
  <c r="V12" i="18"/>
  <c r="S1"/>
  <c r="W34" i="19" l="1"/>
  <c r="T1"/>
  <c r="W12" i="18"/>
  <c r="T1"/>
  <c r="U1" i="19" l="1"/>
  <c r="X34"/>
  <c r="U1" i="18"/>
  <c r="X12"/>
  <c r="V1" i="19" l="1"/>
  <c r="O35"/>
  <c r="V1" i="18"/>
  <c r="Y12"/>
  <c r="Z12" l="1"/>
  <c r="W1"/>
  <c r="P35" i="19"/>
  <c r="W1"/>
  <c r="AA12" i="18" l="1"/>
  <c r="X1"/>
  <c r="X1" i="19"/>
  <c r="Q35"/>
  <c r="Y1" i="18" l="1"/>
  <c r="AB12"/>
  <c r="Y1" i="19"/>
  <c r="R35"/>
  <c r="Z1" i="18" l="1"/>
  <c r="AC12"/>
  <c r="Z1" i="19"/>
  <c r="S35"/>
  <c r="AD12" i="18" l="1"/>
  <c r="AA1"/>
  <c r="T35" i="19"/>
  <c r="AA1"/>
  <c r="AE12" i="18" l="1"/>
  <c r="AB1"/>
  <c r="AB1" i="19"/>
  <c r="U35"/>
  <c r="AC1" i="18" l="1"/>
  <c r="AF12"/>
  <c r="AC1" i="19"/>
  <c r="V35"/>
  <c r="AD1" i="18" l="1"/>
  <c r="AG12"/>
  <c r="AD1" i="19"/>
  <c r="W35"/>
  <c r="AH12" i="18" l="1"/>
  <c r="AE1"/>
  <c r="AE1" i="19"/>
  <c r="X35"/>
  <c r="AI12" i="18" l="1"/>
  <c r="AF1"/>
  <c r="O36" i="19"/>
  <c r="AF1"/>
  <c r="AG1" i="18" l="1"/>
  <c r="AJ12"/>
  <c r="AG1" i="19"/>
  <c r="P36"/>
  <c r="AH1" i="18" l="1"/>
  <c r="AI1" s="1"/>
  <c r="AJ1" s="1"/>
  <c r="AK1" s="1"/>
  <c r="AL1" s="1"/>
  <c r="AM1" s="1"/>
  <c r="AN1" s="1"/>
  <c r="AO1" s="1"/>
  <c r="AP1" s="1"/>
  <c r="AQ1" s="1"/>
  <c r="AR1" s="1"/>
  <c r="AS1" s="1"/>
  <c r="AT1" s="1"/>
  <c r="AU1" s="1"/>
  <c r="AV1" s="1"/>
  <c r="AW1" s="1"/>
  <c r="AK12"/>
  <c r="AH1" i="19"/>
  <c r="Q36"/>
  <c r="R36" l="1"/>
  <c r="AI1"/>
  <c r="AJ1" l="1"/>
  <c r="S36"/>
  <c r="AK1" l="1"/>
  <c r="T36"/>
  <c r="AL1" l="1"/>
  <c r="U36"/>
  <c r="AM1" l="1"/>
  <c r="V36"/>
  <c r="AN1" l="1"/>
  <c r="W36"/>
  <c r="X36" l="1"/>
  <c r="AO1"/>
  <c r="AP1" s="1"/>
  <c r="AQ1" s="1"/>
  <c r="AR1" s="1"/>
  <c r="AS1" s="1"/>
  <c r="AT1" s="1"/>
  <c r="AU1" s="1"/>
  <c r="AV1" s="1"/>
  <c r="AW1" s="1"/>
</calcChain>
</file>

<file path=xl/comments1.xml><?xml version="1.0" encoding="utf-8"?>
<comments xmlns="http://schemas.openxmlformats.org/spreadsheetml/2006/main">
  <authors>
    <author>ACODP</author>
  </authors>
  <commentList>
    <comment ref="D10" authorId="0">
      <text>
        <r>
          <rPr>
            <b/>
            <sz val="8"/>
            <color indexed="81"/>
            <rFont val="Tahoma"/>
            <family val="2"/>
          </rPr>
          <t>Cyber Group Dangs:</t>
        </r>
        <r>
          <rPr>
            <sz val="8"/>
            <color indexed="81"/>
            <rFont val="Tahoma"/>
            <family val="2"/>
          </rPr>
          <t xml:space="preserve">
DATE FORMAT 
DD/MM/YYYY</t>
        </r>
      </text>
    </comment>
    <comment ref="D14" authorId="0">
      <text>
        <r>
          <rPr>
            <b/>
            <sz val="8"/>
            <color indexed="81"/>
            <rFont val="Tahoma"/>
            <family val="2"/>
          </rPr>
          <t>Cyber Group Dangs:
Enter PAN NO Without Space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6" authorId="0">
      <text>
        <r>
          <rPr>
            <b/>
            <sz val="8"/>
            <color indexed="81"/>
            <rFont val="Tahoma"/>
            <family val="2"/>
          </rPr>
          <t xml:space="preserve">Cyber Group Dangs:
Enter Drawing Officer TAN NO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Kirit Patel</author>
    <author>ACODP</author>
  </authors>
  <commentList>
    <comment ref="K24" authorId="0">
      <text>
        <r>
          <rPr>
            <b/>
            <sz val="10"/>
            <color indexed="81"/>
            <rFont val="Tahoma"/>
            <family val="2"/>
          </rPr>
          <t xml:space="preserve">CYBER GROUP DANGS : 
Please Fill Mannualy
</t>
        </r>
      </text>
    </comment>
    <comment ref="K25" authorId="0">
      <text>
        <r>
          <rPr>
            <b/>
            <sz val="10"/>
            <color indexed="81"/>
            <rFont val="Tahoma"/>
            <family val="2"/>
          </rPr>
          <t xml:space="preserve">CYBER GROUP DANGS : 
Please Fill Mannualy
</t>
        </r>
      </text>
    </comment>
    <comment ref="K26" authorId="0">
      <text>
        <r>
          <rPr>
            <b/>
            <sz val="10"/>
            <color indexed="81"/>
            <rFont val="Tahoma"/>
            <family val="2"/>
          </rPr>
          <t xml:space="preserve">CYBER GROUP DANGS : 
Please Fill Mannualy
</t>
        </r>
      </text>
    </comment>
    <comment ref="K27" authorId="0">
      <text>
        <r>
          <rPr>
            <b/>
            <sz val="10"/>
            <color indexed="81"/>
            <rFont val="Tahoma"/>
            <family val="2"/>
          </rPr>
          <t xml:space="preserve">CYBER GROUP DANGS : 
Please Fill Mannualy
</t>
        </r>
      </text>
    </comment>
    <comment ref="U37" authorId="1">
      <text>
        <r>
          <rPr>
            <b/>
            <sz val="8"/>
            <color indexed="81"/>
            <rFont val="Tahoma"/>
            <family val="2"/>
          </rPr>
          <t xml:space="preserve">CYBER GROUP DANGS : 
Please Fill Mannualy
</t>
        </r>
      </text>
    </comment>
    <comment ref="U39" authorId="1">
      <text>
        <r>
          <rPr>
            <b/>
            <sz val="8"/>
            <color indexed="81"/>
            <rFont val="Tahoma"/>
            <family val="2"/>
          </rPr>
          <t>CYBER GROUP DANGS : 
Please Fill Mannualy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U47" authorId="1">
      <text>
        <r>
          <rPr>
            <b/>
            <sz val="8"/>
            <color indexed="81"/>
            <rFont val="Tahoma"/>
            <family val="2"/>
          </rPr>
          <t>CYBER GROUP DANGS : 
Please Fill Mannualy</t>
        </r>
      </text>
    </comment>
    <comment ref="U58" authorId="1">
      <text>
        <r>
          <rPr>
            <b/>
            <sz val="8"/>
            <color indexed="81"/>
            <rFont val="Tahoma"/>
            <family val="2"/>
          </rPr>
          <t>CYBER GROUP DANGS : 
Please Fill Mannualy</t>
        </r>
      </text>
    </comment>
    <comment ref="U60" authorId="1">
      <text>
        <r>
          <rPr>
            <b/>
            <sz val="8"/>
            <color indexed="81"/>
            <rFont val="Tahoma"/>
            <family val="2"/>
          </rPr>
          <t>CYBER GROUP DANGS : 
Please Fill Mannualy</t>
        </r>
      </text>
    </comment>
  </commentList>
</comments>
</file>

<file path=xl/comments3.xml><?xml version="1.0" encoding="utf-8"?>
<comments xmlns="http://schemas.openxmlformats.org/spreadsheetml/2006/main">
  <authors>
    <author>ACODP</author>
  </authors>
  <commentList>
    <comment ref="Z24" authorId="0">
      <text>
        <r>
          <rPr>
            <b/>
            <sz val="8"/>
            <color indexed="81"/>
            <rFont val="Tahoma"/>
            <family val="2"/>
          </rPr>
          <t>CYBER GROUP DANGS : 
Please Fill Mannualy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Z25" authorId="0">
      <text>
        <r>
          <rPr>
            <b/>
            <sz val="8"/>
            <color indexed="81"/>
            <rFont val="Tahoma"/>
            <family val="2"/>
          </rPr>
          <t>CYBER GROUP DANGS : 
Please Fill Mannualy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ACODP</author>
  </authors>
  <commentList>
    <comment ref="D21" authorId="0">
      <text>
        <r>
          <rPr>
            <b/>
            <sz val="12"/>
            <color indexed="81"/>
            <rFont val="Tahoma"/>
            <family val="2"/>
          </rPr>
          <t>CYBER GROUP DANGS : 
Please Fill Mannualy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A21" authorId="0">
      <text>
        <r>
          <rPr>
            <b/>
            <sz val="12"/>
            <color indexed="81"/>
            <rFont val="Tahoma"/>
            <family val="2"/>
          </rPr>
          <t>CYBER GROUP DANGS : 
Please Fill Mannualy</t>
        </r>
      </text>
    </comment>
    <comment ref="M22" authorId="0">
      <text>
        <r>
          <rPr>
            <b/>
            <sz val="14"/>
            <color indexed="81"/>
            <rFont val="Tahoma"/>
            <family val="2"/>
          </rPr>
          <t>CYBER GROUP DANGS : 
Please Fill Mannualy</t>
        </r>
      </text>
    </comment>
    <comment ref="C23" authorId="0">
      <text>
        <r>
          <rPr>
            <b/>
            <sz val="12"/>
            <color indexed="81"/>
            <rFont val="Tahoma"/>
            <family val="2"/>
          </rPr>
          <t>CYBER GROUP DANGS : 
Please Fill Mannualy</t>
        </r>
      </text>
    </comment>
  </commentList>
</comments>
</file>

<file path=xl/comments5.xml><?xml version="1.0" encoding="utf-8"?>
<comments xmlns="http://schemas.openxmlformats.org/spreadsheetml/2006/main">
  <authors>
    <author>ACODP</author>
  </authors>
  <commentList>
    <comment ref="E15" authorId="0">
      <text>
        <r>
          <rPr>
            <b/>
            <sz val="8"/>
            <color indexed="81"/>
            <rFont val="Tahoma"/>
            <family val="2"/>
          </rPr>
          <t>Cyber Group Dangs: 
Please Fill Mannualy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15" authorId="0">
      <text>
        <r>
          <rPr>
            <b/>
            <sz val="8"/>
            <color indexed="81"/>
            <rFont val="Tahoma"/>
            <family val="2"/>
          </rPr>
          <t xml:space="preserve">Cyber Group Dangs: 
Please Fill Mannualy
</t>
        </r>
      </text>
    </comment>
    <comment ref="E18" authorId="0">
      <text>
        <r>
          <rPr>
            <b/>
            <sz val="8"/>
            <color indexed="81"/>
            <rFont val="Tahoma"/>
            <family val="2"/>
          </rPr>
          <t xml:space="preserve">Cyber Group Dangs: 
Please Fill Mannualy
</t>
        </r>
      </text>
    </comment>
    <comment ref="W18" authorId="0">
      <text>
        <r>
          <rPr>
            <b/>
            <sz val="8"/>
            <color indexed="81"/>
            <rFont val="Tahoma"/>
            <family val="2"/>
          </rPr>
          <t xml:space="preserve">Cyber Group Dangs: 
Please Fill Mannualy
</t>
        </r>
      </text>
    </comment>
    <comment ref="E21" authorId="0">
      <text>
        <r>
          <rPr>
            <b/>
            <sz val="8"/>
            <color indexed="81"/>
            <rFont val="Tahoma"/>
            <family val="2"/>
          </rPr>
          <t xml:space="preserve">Cyber Group Dangs: 
Please Fill Mannualy
</t>
        </r>
      </text>
    </comment>
    <comment ref="W21" authorId="0">
      <text>
        <r>
          <rPr>
            <b/>
            <sz val="8"/>
            <color indexed="81"/>
            <rFont val="Tahoma"/>
            <family val="2"/>
          </rPr>
          <t xml:space="preserve">Cyber Group Dangs: 
Please Fill Mannualy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J23" authorId="0">
      <text>
        <r>
          <rPr>
            <b/>
            <sz val="8"/>
            <color indexed="81"/>
            <rFont val="Tahoma"/>
            <family val="2"/>
          </rPr>
          <t xml:space="preserve">Cyber Group Dangs: 
Please Fill Mannualy
</t>
        </r>
      </text>
    </comment>
    <comment ref="AN23" authorId="0">
      <text>
        <r>
          <rPr>
            <b/>
            <sz val="8"/>
            <color indexed="81"/>
            <rFont val="Tahoma"/>
            <family val="2"/>
          </rPr>
          <t xml:space="preserve">Cyber Group Dangs: 
Please Fill Mannualy
</t>
        </r>
      </text>
    </comment>
    <comment ref="AQ68" authorId="0">
      <text>
        <r>
          <rPr>
            <b/>
            <sz val="8"/>
            <color indexed="81"/>
            <rFont val="Tahoma"/>
            <family val="2"/>
          </rPr>
          <t xml:space="preserve">Cyber Group Dangs: 
Please Fill Mannualy
</t>
        </r>
      </text>
    </comment>
    <comment ref="AQ72" authorId="0">
      <text>
        <r>
          <rPr>
            <b/>
            <sz val="8"/>
            <color indexed="81"/>
            <rFont val="Tahoma"/>
            <family val="2"/>
          </rPr>
          <t xml:space="preserve">Cyber Group Dangs: 
Please Fill Mannualy
</t>
        </r>
      </text>
    </comment>
    <comment ref="AQ74" authorId="0">
      <text>
        <r>
          <rPr>
            <b/>
            <sz val="8"/>
            <color indexed="81"/>
            <rFont val="Tahoma"/>
            <family val="2"/>
          </rPr>
          <t xml:space="preserve">Cyber Group Dangs: 
Please Fill Mannualy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F84" authorId="0">
      <text>
        <r>
          <rPr>
            <b/>
            <sz val="8"/>
            <color indexed="81"/>
            <rFont val="Tahoma"/>
            <family val="2"/>
          </rPr>
          <t xml:space="preserve">Cyber Group Dangs: 
Please Fill Mannualy
</t>
        </r>
      </text>
    </comment>
    <comment ref="AF86" authorId="0">
      <text>
        <r>
          <rPr>
            <b/>
            <sz val="8"/>
            <color indexed="81"/>
            <rFont val="Tahoma"/>
            <family val="2"/>
          </rPr>
          <t xml:space="preserve">Cyber Group Dangs: 
Please Fill Mannualy
</t>
        </r>
      </text>
    </comment>
    <comment ref="AQ90" authorId="0">
      <text>
        <r>
          <rPr>
            <b/>
            <sz val="8"/>
            <color indexed="81"/>
            <rFont val="Tahoma"/>
            <family val="2"/>
          </rPr>
          <t xml:space="preserve">Cyber Group Dangs: 
Please Fill Mannualy
</t>
        </r>
      </text>
    </comment>
    <comment ref="AQ92" authorId="0">
      <text>
        <r>
          <rPr>
            <b/>
            <sz val="8"/>
            <color indexed="81"/>
            <rFont val="Tahoma"/>
            <family val="2"/>
          </rPr>
          <t xml:space="preserve">Cyber Group Dangs: 
Please Fill Mannualy
</t>
        </r>
      </text>
    </comment>
    <comment ref="AQ94" authorId="0">
      <text>
        <r>
          <rPr>
            <b/>
            <sz val="8"/>
            <color indexed="81"/>
            <rFont val="Tahoma"/>
            <family val="2"/>
          </rPr>
          <t xml:space="preserve">Cyber Group Dangs: 
Please Fill Mannualy
</t>
        </r>
      </text>
    </comment>
  </commentList>
</comments>
</file>

<file path=xl/sharedStrings.xml><?xml version="1.0" encoding="utf-8"?>
<sst xmlns="http://schemas.openxmlformats.org/spreadsheetml/2006/main" count="933" uniqueCount="655">
  <si>
    <t>Name :</t>
  </si>
  <si>
    <t>Less House rent allowance exempt U/s 10[13A]</t>
  </si>
  <si>
    <t>[a]</t>
  </si>
  <si>
    <t>[b]</t>
  </si>
  <si>
    <t>[c]</t>
  </si>
  <si>
    <t>Nil</t>
  </si>
  <si>
    <t>LIC</t>
  </si>
  <si>
    <t>Name</t>
  </si>
  <si>
    <t>Place :</t>
  </si>
  <si>
    <t>Date :</t>
  </si>
  <si>
    <t>Amount</t>
  </si>
  <si>
    <t>Date</t>
  </si>
  <si>
    <t>[ii]</t>
  </si>
  <si>
    <t>1.</t>
  </si>
  <si>
    <t>3.</t>
  </si>
  <si>
    <t>4.</t>
  </si>
  <si>
    <t>5.</t>
  </si>
  <si>
    <t>6.</t>
  </si>
  <si>
    <t>8.</t>
  </si>
  <si>
    <t>9.</t>
  </si>
  <si>
    <t>10.</t>
  </si>
  <si>
    <t>11.</t>
  </si>
  <si>
    <t>12.</t>
  </si>
  <si>
    <t>16.</t>
  </si>
  <si>
    <t>17.</t>
  </si>
  <si>
    <t>Rs.</t>
  </si>
  <si>
    <t>Total</t>
  </si>
  <si>
    <t>[d]</t>
  </si>
  <si>
    <t>BACK</t>
  </si>
  <si>
    <t>Income calculation</t>
  </si>
  <si>
    <t>BACK2</t>
  </si>
  <si>
    <t>Assessment Year</t>
  </si>
  <si>
    <t>(b)</t>
  </si>
  <si>
    <t>(d)</t>
  </si>
  <si>
    <t>Seal</t>
  </si>
  <si>
    <t>Signature</t>
  </si>
  <si>
    <t>Date:</t>
  </si>
  <si>
    <t>Place:</t>
  </si>
  <si>
    <t>Shri K J Patel</t>
  </si>
  <si>
    <t>DANGS DISTRICT PANCHAYAT, AHWA</t>
  </si>
  <si>
    <t>Ahwa or Gandhinar</t>
  </si>
  <si>
    <t>Dist.Primary Education Officer</t>
  </si>
  <si>
    <t>Date of Birth</t>
  </si>
  <si>
    <t>Pan No. &amp; TDS Circle:</t>
  </si>
  <si>
    <t>Valsad</t>
  </si>
  <si>
    <t>Account Number</t>
  </si>
  <si>
    <t>Details of Credit Card</t>
  </si>
  <si>
    <t>1190003164 or DJ / 29161</t>
  </si>
  <si>
    <t>State Back of India</t>
  </si>
  <si>
    <t>Gross Salary</t>
  </si>
  <si>
    <t>2nd Child</t>
  </si>
  <si>
    <t>1st  Child</t>
  </si>
  <si>
    <t>I</t>
  </si>
  <si>
    <t>II</t>
  </si>
  <si>
    <t>III</t>
  </si>
  <si>
    <t>IV</t>
  </si>
  <si>
    <t>V</t>
  </si>
  <si>
    <t>Instructions</t>
  </si>
  <si>
    <t>Click here for Back to Main Menu</t>
  </si>
  <si>
    <t>Financial Year</t>
  </si>
  <si>
    <t>Make Your Computer System Date DD/MM/YYYY</t>
  </si>
  <si>
    <t>Full Name</t>
  </si>
  <si>
    <t>e.g.</t>
  </si>
  <si>
    <t>Father's full Name</t>
  </si>
  <si>
    <t>Designation</t>
  </si>
  <si>
    <t>Design. of Drawing Officer</t>
  </si>
  <si>
    <t>Deptt's Name</t>
  </si>
  <si>
    <t>For Stamp of Drawing Officer</t>
  </si>
  <si>
    <t>Name of Bank</t>
  </si>
  <si>
    <t>Details of Bank Account</t>
  </si>
  <si>
    <t>Acctt. No.</t>
  </si>
  <si>
    <t>Credit Card No.</t>
  </si>
  <si>
    <t>Bank Name of Credit card's Issue :</t>
  </si>
  <si>
    <t>It's must to write a year if you have taken a loan  of HBA</t>
  </si>
  <si>
    <t>If you have taken Loan, Pl. write amount of Interest else write 0</t>
  </si>
  <si>
    <t>[a] actual amount paid House rent</t>
  </si>
  <si>
    <t>[b] 10% of Pay &amp; DA [Yearly]</t>
  </si>
  <si>
    <t>50% of salary [including D.A.]</t>
  </si>
  <si>
    <t>[a], [b], [c] &amp; [d] which ever is less</t>
  </si>
  <si>
    <t xml:space="preserve">For "FROM IT-16"  After Feb. Without paybill, Tax deposited to Bank </t>
  </si>
  <si>
    <t>[i]</t>
  </si>
  <si>
    <t>[e]</t>
  </si>
  <si>
    <t>[g]</t>
  </si>
  <si>
    <t>[h]</t>
  </si>
  <si>
    <t>[ See third proviso to rule 12(1)(b) and rule 31(1)(a)]</t>
  </si>
  <si>
    <t>(a)</t>
  </si>
  <si>
    <t>(c)</t>
  </si>
  <si>
    <t>Name and Address of the Employer</t>
  </si>
  <si>
    <t>Name and Designation of the Employee</t>
  </si>
  <si>
    <t>PAN/GIR No.</t>
  </si>
  <si>
    <t>Period</t>
  </si>
  <si>
    <t>From</t>
  </si>
  <si>
    <t>To</t>
  </si>
  <si>
    <t>DETAILS OF SALARY PAID AND ANY OTHER INCOME AND TAX DEDUCTED</t>
  </si>
  <si>
    <t>Salary as per provisions contained</t>
  </si>
  <si>
    <t>in section 17(1)</t>
  </si>
  <si>
    <t>Value of perquisites under section</t>
  </si>
  <si>
    <t>17(2) (as per Form No. 12BA,</t>
  </si>
  <si>
    <t>wherever applicable)</t>
  </si>
  <si>
    <t>17(3) (as per Form No. 12BA,</t>
  </si>
  <si>
    <t>2.</t>
  </si>
  <si>
    <t>Balance (1-2)</t>
  </si>
  <si>
    <t>Deductions under section 16.</t>
  </si>
  <si>
    <t>Standard deduction</t>
  </si>
  <si>
    <t>Tax on Employment</t>
  </si>
  <si>
    <t>Aggregate of 4 (a) to (c)</t>
  </si>
  <si>
    <t>Income chargeable under the head 'Salaries'</t>
  </si>
  <si>
    <t>7.</t>
  </si>
  <si>
    <t>Add. Any other Income reported by the employee</t>
  </si>
  <si>
    <t>Total of [a]+[b] above</t>
  </si>
  <si>
    <t>GROSS AMOUNT</t>
  </si>
  <si>
    <t>[f]</t>
  </si>
  <si>
    <t>15.</t>
  </si>
  <si>
    <t>18.</t>
  </si>
  <si>
    <t>Tax deducted at source under section 192[1]</t>
  </si>
  <si>
    <t>Tax paid by the employer on behalf of the</t>
  </si>
  <si>
    <t>employee under section 192[1A] on</t>
  </si>
  <si>
    <t>19.</t>
  </si>
  <si>
    <t>Tax payable / refundable  [ 17- 18 ]</t>
  </si>
  <si>
    <t>DETAILS OF TAX DEDUCTED AND DEPOSITED INTO CENTRAL GOVERNMENT ACCOUNT</t>
  </si>
  <si>
    <t xml:space="preserve">working in the capacity of </t>
  </si>
  <si>
    <t>and correct base on the books of account, documents and other available records.</t>
  </si>
  <si>
    <t xml:space="preserve">Signature of the person responsible </t>
  </si>
  <si>
    <t>for deduction of tax</t>
  </si>
  <si>
    <t>PIN</t>
  </si>
  <si>
    <t>TELEPHONE</t>
  </si>
  <si>
    <t>Receipt No</t>
  </si>
  <si>
    <t>Signature of the receiving official</t>
  </si>
  <si>
    <t xml:space="preserve">Less : </t>
  </si>
  <si>
    <t xml:space="preserve">Less: Allowance to the extent exempt under </t>
  </si>
  <si>
    <t>section 10</t>
  </si>
  <si>
    <t>Tax on Total Income</t>
  </si>
  <si>
    <t>of</t>
  </si>
  <si>
    <t>Gross Total Income (6+7]</t>
  </si>
  <si>
    <t>Click here for fillup FIRST INFORMATION</t>
  </si>
  <si>
    <t>Kiritchandra Jayantilal Patel</t>
  </si>
  <si>
    <t>Jayantilal Ratilal Patel</t>
  </si>
  <si>
    <t>x</t>
  </si>
  <si>
    <t>0</t>
  </si>
  <si>
    <t>All information only in blue color is necessary to fillup</t>
  </si>
  <si>
    <t>Male or Female ? .</t>
  </si>
  <si>
    <t>Tuition Frees[ Restricted to max. of 12,000/- per child or actual, whichever is lesser]</t>
  </si>
  <si>
    <t>Dangs Dist.Pan. Education Comm., Ahwa</t>
  </si>
  <si>
    <t>Have you drawn Loan for HBA before 1:4:1999? or after, Write year Have you drawn Loan for HBA before 1:4:1999? or after, Write year</t>
  </si>
  <si>
    <t>Actual amount of HRA received [Yearly]</t>
  </si>
  <si>
    <t xml:space="preserve">Expenditure on rent in excess of 10@ of salary [including D.A.] as personal D.A. is including for retirement benefits </t>
  </si>
  <si>
    <t>Before preparing Income Tax Calculation Memo, Please fillup first, "First Information" &amp; then "Details Salary" by doing this all forms will be prepared automatically</t>
  </si>
  <si>
    <t xml:space="preserve"> Please do First Setup the Page in which you want to take print out</t>
  </si>
  <si>
    <t>Profits in lieu of salary under section</t>
  </si>
  <si>
    <t>[Pl specify]</t>
  </si>
  <si>
    <t>Entertainment allowance</t>
  </si>
  <si>
    <t>Interest payable on loan U/s 24</t>
  </si>
  <si>
    <t>Deduction under Chapter VI-A</t>
  </si>
  <si>
    <t>perquisites under section 17[2]</t>
  </si>
  <si>
    <t>( designation) do hereby certify that a sum of Rupees</t>
  </si>
  <si>
    <t>[in words] has been deducted at source</t>
  </si>
  <si>
    <t>and paid to the credit of the Central Government. I further certify that the information given above is true</t>
  </si>
  <si>
    <t>DEDUCTIBLE AMOUNT</t>
  </si>
  <si>
    <t>Aggregate of deductible amounts under Chapter VI-A</t>
  </si>
  <si>
    <t>xxxx</t>
  </si>
  <si>
    <t>FORM NO. 16</t>
  </si>
  <si>
    <t>x x x x x x  x</t>
  </si>
  <si>
    <t>x x x x x x x</t>
  </si>
  <si>
    <t>X</t>
  </si>
  <si>
    <t>03/06/</t>
  </si>
  <si>
    <t>Residentionl Address :</t>
  </si>
  <si>
    <t>PAN NO.</t>
  </si>
  <si>
    <t>PSN NO.</t>
  </si>
  <si>
    <t>No.</t>
  </si>
  <si>
    <t>Particular</t>
  </si>
  <si>
    <t>Income</t>
  </si>
  <si>
    <t>Gross Salary Incoem (Statement enclose] PAY+DA+D.PAY+HRA+CLA+MA+TA and Other Allowance</t>
  </si>
  <si>
    <t>Honarorium</t>
  </si>
  <si>
    <t>Bonus</t>
  </si>
  <si>
    <t>Bank Interest</t>
  </si>
  <si>
    <t>NSC Interest</t>
  </si>
  <si>
    <t>House Rent Income</t>
  </si>
  <si>
    <t>Oher Soureces [ if any ]</t>
  </si>
  <si>
    <t xml:space="preserve">Total [a] to [g] </t>
  </si>
  <si>
    <t>Less : Deducation Admissible</t>
  </si>
  <si>
    <t>(1)</t>
  </si>
  <si>
    <t>Transportation Allowance U/S 10(14)</t>
  </si>
  <si>
    <t>(2)</t>
  </si>
  <si>
    <t>Professional Tax U/S 16(U)</t>
  </si>
  <si>
    <t>Balance [1-2]</t>
  </si>
  <si>
    <t>Less : HBA Interest U/S 24(1) (vi)</t>
  </si>
  <si>
    <t>Up to Rs. 30,000/- can taken before Dt.1/4/99</t>
  </si>
  <si>
    <t>Up to Rs. 1,50,000/- can taken after Dt.1/4/99</t>
  </si>
  <si>
    <t>Total Income (3-4)</t>
  </si>
  <si>
    <t>Deducation : Under Chapter VI-A</t>
  </si>
  <si>
    <t>Gross</t>
  </si>
  <si>
    <t>Qualifying</t>
  </si>
  <si>
    <t>Jivan Suraksha premium u/s 80-ccc [Max.Rs.10,000]</t>
  </si>
  <si>
    <t>Med. claim u/s 80-d [Max. Rs. 10,000/-]</t>
  </si>
  <si>
    <t>Donation U/S 80-G</t>
  </si>
  <si>
    <t>(e)</t>
  </si>
  <si>
    <t>Medical Treatment on Serious diseases  
U/S 80-DD B (Max. Rs. 40,000)</t>
  </si>
  <si>
    <t>(f)</t>
  </si>
  <si>
    <t>(g)</t>
  </si>
  <si>
    <t>Others [ if any ]</t>
  </si>
  <si>
    <t>Total ( a to g )</t>
  </si>
  <si>
    <t>Gross Total Incoem ( 5 - 7 )</t>
  </si>
  <si>
    <t>Less : Deduction U/S 80 C [ Max. Rs. 1,00,000/-</t>
  </si>
  <si>
    <t>GPF Contribution</t>
  </si>
  <si>
    <t>Group Insurance Scheme / CGEIS</t>
  </si>
  <si>
    <t>Public Provident Fund [ PPF ]</t>
  </si>
  <si>
    <t>LIC Premium</t>
  </si>
  <si>
    <t>Deposit in 10 Year, 15 Years 
Account Under the Post Office Saving Band (CTD)</t>
  </si>
  <si>
    <t>NSC Purchase</t>
  </si>
  <si>
    <t>(h)</t>
  </si>
  <si>
    <t>NSC Interest re-invested</t>
  </si>
  <si>
    <t>(i)</t>
  </si>
  <si>
    <t>ULIP</t>
  </si>
  <si>
    <t>(j)</t>
  </si>
  <si>
    <t>Equity link Saving fund [ Max. Rs. 10,000/- ]</t>
  </si>
  <si>
    <t>(k)</t>
  </si>
  <si>
    <t>Investment in pension fund</t>
  </si>
  <si>
    <t>(l)</t>
  </si>
  <si>
    <t>HBA Repayment of Principal</t>
  </si>
  <si>
    <t>(m)</t>
  </si>
  <si>
    <t>(n)</t>
  </si>
  <si>
    <t>Investment Share/Debenture in infrast..... Power &amp; communcation Co Safty Bondet ICICI and IDBI Bonds</t>
  </si>
  <si>
    <t>Others</t>
  </si>
  <si>
    <t>Total ( a to o ) Qua. Amt. Max. Rs. 1,00,000/-</t>
  </si>
  <si>
    <t>Net Taxable Total Income [ 8 - 10 ]</t>
  </si>
  <si>
    <t>Net Taxable Total Income reubded to the nearest Multiplue of ten Rupees</t>
  </si>
  <si>
    <t>Incoem Tax Payable on Total Income Calculation of Income Tax on</t>
  </si>
  <si>
    <t>Male Tax Payee</t>
  </si>
  <si>
    <t>Female Tax Payee</t>
  </si>
  <si>
    <t xml:space="preserve">Incoem Tax up to </t>
  </si>
  <si>
    <t>Tax</t>
  </si>
  <si>
    <t>Rs. 1,00,000</t>
  </si>
  <si>
    <t>Rs. 1,35,000</t>
  </si>
  <si>
    <t>Rs. 1,50,000 to Rs. 2,50,000</t>
  </si>
  <si>
    <t>Above Rs. 2,50,000</t>
  </si>
  <si>
    <t>Add 2% Education Cess</t>
  </si>
  <si>
    <t>Total Tax Payable [ 13+14 ]</t>
  </si>
  <si>
    <t>Total Tax</t>
  </si>
  <si>
    <t>Tax Payable / Refundable [ 15 - 17 ]</t>
  </si>
  <si>
    <t>Note : Please quote PAN No. Positively</t>
  </si>
  <si>
    <t>Deduction</t>
  </si>
  <si>
    <t>Tran. Allow.</t>
  </si>
  <si>
    <t>GPF</t>
  </si>
  <si>
    <t>Govt. Ins.</t>
  </si>
  <si>
    <t>P. T. A.</t>
  </si>
  <si>
    <t xml:space="preserve">PLI </t>
  </si>
  <si>
    <t>Income Tax</t>
  </si>
  <si>
    <t>Pay Diff.</t>
  </si>
  <si>
    <t>Charge Allow.</t>
  </si>
  <si>
    <t>Leave En.</t>
  </si>
  <si>
    <t>Other Arrers</t>
  </si>
  <si>
    <t>Sr No.</t>
  </si>
  <si>
    <t>Nature of Investment</t>
  </si>
  <si>
    <t>R. No.</t>
  </si>
  <si>
    <t>Details of Bank/post</t>
  </si>
  <si>
    <t>Note : Detail of investment not shown above [in r/o investment to be made] shall be furnished to the A.O. of Bill Budget brach on of before 31/03/2006</t>
  </si>
  <si>
    <t>All information only in BLUE colour is necessary to fillup</t>
  </si>
  <si>
    <t>Rs. 1,00,001 to Rs. 1,50,000</t>
  </si>
  <si>
    <t>Rs. 1,35,001 to Rs. 1,50,000</t>
  </si>
  <si>
    <t>Washing All.</t>
  </si>
  <si>
    <t>Repay-ment of HBA</t>
  </si>
  <si>
    <t>Profes-sional Tax</t>
  </si>
  <si>
    <t>VI</t>
  </si>
  <si>
    <r>
      <t xml:space="preserve">Click here for fillup </t>
    </r>
    <r>
      <rPr>
        <b/>
        <sz val="10"/>
        <color indexed="10"/>
        <rFont val="Bookman Old Style"/>
        <family val="1"/>
      </rPr>
      <t>SALARY</t>
    </r>
    <r>
      <rPr>
        <b/>
        <sz val="9"/>
        <color indexed="13"/>
        <rFont val="Bookman Old Style"/>
        <family val="1"/>
      </rPr>
      <t xml:space="preserve"> VIEW AND PRINT</t>
    </r>
  </si>
  <si>
    <r>
      <t xml:space="preserve">Click here to  VIEW AND PRINT </t>
    </r>
    <r>
      <rPr>
        <b/>
        <sz val="9"/>
        <color indexed="10"/>
        <rFont val="Bookman Old Style"/>
        <family val="1"/>
      </rPr>
      <t>Income-Tax Calculation</t>
    </r>
    <r>
      <rPr>
        <b/>
        <sz val="9"/>
        <color indexed="13"/>
        <rFont val="Bookman Old Style"/>
        <family val="1"/>
      </rPr>
      <t xml:space="preserve"> Statement</t>
    </r>
  </si>
  <si>
    <t>PLI Premium</t>
  </si>
  <si>
    <r>
      <t xml:space="preserve">e.g.  </t>
    </r>
    <r>
      <rPr>
        <sz val="9"/>
        <rFont val="Bookman Old Style"/>
        <family val="1"/>
      </rPr>
      <t xml:space="preserve">
8 / 111, Verious Colony, 
Ahwa Dist. Dangs</t>
    </r>
  </si>
  <si>
    <t>xxxxxx</t>
  </si>
  <si>
    <r>
      <t xml:space="preserve">Place : </t>
    </r>
    <r>
      <rPr>
        <sz val="10"/>
        <color indexed="9"/>
        <rFont val="Bookman Old Style"/>
        <family val="1"/>
      </rPr>
      <t>.</t>
    </r>
  </si>
  <si>
    <r>
      <t xml:space="preserve">Date : </t>
    </r>
    <r>
      <rPr>
        <sz val="10"/>
        <color indexed="9"/>
        <rFont val="Bookman Old Style"/>
        <family val="1"/>
      </rPr>
      <t>.</t>
    </r>
  </si>
  <si>
    <t>Transportation Allow. U/s 10</t>
  </si>
  <si>
    <t>Deduction Less House rent allowance exempt U/s 10</t>
  </si>
  <si>
    <t>Deposit in 10 Year, 15 Years Account Under the Post Office Saving Band (CTD)</t>
  </si>
  <si>
    <t>NAME OF THE ASSESSEE</t>
  </si>
  <si>
    <t xml:space="preserve">ADDRESS </t>
  </si>
  <si>
    <t>DATE OF BIRTH</t>
  </si>
  <si>
    <t>--</t>
  </si>
  <si>
    <t>SEX M/F:</t>
  </si>
  <si>
    <t>F</t>
  </si>
  <si>
    <t>ASSESSMENT YEAR</t>
  </si>
  <si>
    <t>2</t>
  </si>
  <si>
    <t>5</t>
  </si>
  <si>
    <t>6</t>
  </si>
  <si>
    <t>WARD / CIRCLE / SPECIAL RANGE :</t>
  </si>
  <si>
    <t xml:space="preserve">RETURN : </t>
  </si>
  <si>
    <t>ORIGINAL OR REVISE :</t>
  </si>
  <si>
    <t>ORIGINAL</t>
  </si>
  <si>
    <t>PARTICULARS OF BANK ACCOUNT [for payment of refund]</t>
  </si>
  <si>
    <t>Name of the Bank</t>
  </si>
  <si>
    <t>MICR Code</t>
  </si>
  <si>
    <t xml:space="preserve">Address of </t>
  </si>
  <si>
    <t>Type of Account</t>
  </si>
  <si>
    <t>Bank Branch</t>
  </si>
  <si>
    <t>[Saving / Current]</t>
  </si>
  <si>
    <t>x x x x x x</t>
  </si>
  <si>
    <t>x x x x x</t>
  </si>
  <si>
    <t>KIRITCHANDRA JAYANTILAL PATEL</t>
  </si>
  <si>
    <t>[name in full and in block letters],</t>
  </si>
  <si>
    <t>daughter</t>
  </si>
  <si>
    <t>JAYANTILAL RATILAL PATEL</t>
  </si>
  <si>
    <t xml:space="preserve">with the provisions of the Income-Tax Act 1961, in respect of income chargeable to complete and income-tax for the </t>
  </si>
  <si>
    <t>previous year relevant to the assessment year</t>
  </si>
  <si>
    <t>Signature of the assessee</t>
  </si>
  <si>
    <t>U/s 80 E</t>
  </si>
  <si>
    <t>Rebate under Chapter VIII   Under Section 88</t>
  </si>
  <si>
    <t>Eucation Expenses [ Tuition Frees Only] [upto 2 children]</t>
  </si>
  <si>
    <t>Investment Share/Debenture in infrast. Power &amp; communcation Co Safty Bondet ICICI and IDBI Bonds</t>
  </si>
  <si>
    <t>Total Income [8-10]</t>
  </si>
  <si>
    <t>Relief under section 89 [attach details]</t>
  </si>
  <si>
    <t>Where arrears of salary are paid under order of court</t>
  </si>
  <si>
    <t xml:space="preserve">solemnly declare that to the best of my knowledge </t>
  </si>
  <si>
    <t>and beliefthe information given in this return and the annexuress and statements accompanying it are correct,  truly stated and in accordance</t>
  </si>
  <si>
    <t>Conti.. Page no. 3</t>
  </si>
  <si>
    <t>Conti.. Page no. 2</t>
  </si>
  <si>
    <t>VII</t>
  </si>
  <si>
    <t>Click here to  VIEW AND PRINT Form No. 16's 3th Page</t>
  </si>
  <si>
    <t>Click here to  VIEW AND PRINT Form No. 16's 2nd Page</t>
  </si>
  <si>
    <t>Click here to  VIEW AND PRINT Form No. 16's 1st Page</t>
  </si>
  <si>
    <t>(3)</t>
  </si>
  <si>
    <t>Actual amount of HRA received</t>
  </si>
  <si>
    <t>10% of salary [including D.A.]</t>
  </si>
  <si>
    <t>HRA Ded. Allowed</t>
  </si>
  <si>
    <t>Deduction Less House rent allowance exempt U/s 10[13A]</t>
  </si>
  <si>
    <t>PTA + Washing Allw.U/s 10[14][I] Vide rule 2BB[i] of Rules</t>
  </si>
  <si>
    <t>(4)</t>
  </si>
  <si>
    <t>(5)</t>
  </si>
  <si>
    <t>b</t>
  </si>
  <si>
    <t>c</t>
  </si>
  <si>
    <t>a</t>
  </si>
  <si>
    <t xml:space="preserve">DA Diff </t>
  </si>
  <si>
    <t>Detail of investment made / to be made during financial year 2006-2007 which is classed as qualifying u/s 80 C Income Tax Act (Xerox Copy enclosed)</t>
  </si>
  <si>
    <t>50% merge [D.Pay)</t>
  </si>
  <si>
    <t>STATEMENT SHOWING THE TOTAL SALARY DURING FINACIAL YEAR 2006 2007</t>
  </si>
  <si>
    <t>Self Assessment Income Tax Calculation Memo for the Accounting Year 2006 - 2007</t>
  </si>
  <si>
    <t>And Assessment Year 2007 - 2008</t>
  </si>
  <si>
    <t>Tax Paid up to Nov. 2006</t>
  </si>
  <si>
    <t>Tax to be deducted in Dec. 2006</t>
  </si>
  <si>
    <t>Tax to be deducted in Jan. 2007</t>
  </si>
  <si>
    <t>Tax to be deducted in Feb. 2007</t>
  </si>
  <si>
    <t>Month of Salary 2006-07</t>
  </si>
  <si>
    <t>Male</t>
  </si>
  <si>
    <t>Medical Treatment of Handicapped Dependents 
U/S 80-DD (Max. Rs. 50,000)</t>
  </si>
  <si>
    <t>Senior Clerk</t>
  </si>
  <si>
    <t>Shri. Kiritchandra  J. Patel</t>
  </si>
  <si>
    <t>Desi</t>
  </si>
  <si>
    <t>Guj.Typist / Senior Clerk</t>
  </si>
  <si>
    <t>Pay Scale</t>
  </si>
  <si>
    <t>4000-100-6000</t>
  </si>
  <si>
    <t>Inc_Date</t>
  </si>
  <si>
    <t>Septmber-2005</t>
  </si>
  <si>
    <t xml:space="preserve">PAY </t>
  </si>
  <si>
    <t>F.P.</t>
  </si>
  <si>
    <t>D.P.PAY</t>
  </si>
  <si>
    <t>DA.</t>
  </si>
  <si>
    <t>H.B.A.</t>
  </si>
  <si>
    <t>MEDICAL</t>
  </si>
  <si>
    <t>P.T.A.</t>
  </si>
  <si>
    <t>T.A.</t>
  </si>
  <si>
    <t>DANG.ALLO</t>
  </si>
  <si>
    <t>WASHING</t>
  </si>
  <si>
    <t>OTHER</t>
  </si>
  <si>
    <t>BONUS</t>
  </si>
  <si>
    <t>D.A.DIFF.</t>
  </si>
  <si>
    <t>D.P.DIFF.</t>
  </si>
  <si>
    <t>TOTAL</t>
  </si>
  <si>
    <t>FESTIVL</t>
  </si>
  <si>
    <t xml:space="preserve">FOOD GRAIN </t>
  </si>
  <si>
    <t>MOTAR CYCLE ADV</t>
  </si>
  <si>
    <t>H.B.A.LOAN</t>
  </si>
  <si>
    <t>M.CYCLE INT</t>
  </si>
  <si>
    <t>H.B.A.INT</t>
  </si>
  <si>
    <t>SOCAYATI</t>
  </si>
  <si>
    <t>G.P.F.</t>
  </si>
  <si>
    <t>G.P.F.ADV</t>
  </si>
  <si>
    <t>PRO.TAX</t>
  </si>
  <si>
    <t>GROUP INSURANCE</t>
  </si>
  <si>
    <t>C.T.D</t>
  </si>
  <si>
    <t>Net Pay</t>
  </si>
  <si>
    <t>V_No/ Date</t>
  </si>
  <si>
    <t>PAN No. of the Deductor</t>
  </si>
  <si>
    <t>TAN No. of the Deductor</t>
  </si>
  <si>
    <t>Certificate Under section 203 of the Income-tax Act, 1961 for deducted at source</t>
  </si>
  <si>
    <r>
      <t xml:space="preserve">from income chargeable under the head " </t>
    </r>
    <r>
      <rPr>
        <b/>
        <sz val="11"/>
        <rFont val="Bookman Old Style"/>
        <family val="1"/>
      </rPr>
      <t>Salaries</t>
    </r>
    <r>
      <rPr>
        <sz val="11"/>
        <rFont val="Bookman Old Style"/>
        <family val="1"/>
      </rPr>
      <t xml:space="preserve"> "</t>
    </r>
  </si>
  <si>
    <t>Acknowledgement Nos. of all quarterly statement of TDS under sub-section [3] of section 200 as provided by TIN Facilitation Centre of NSDL web-site</t>
  </si>
  <si>
    <t>Quarter</t>
  </si>
  <si>
    <t>Acknowledgement No.</t>
  </si>
  <si>
    <t>Employee</t>
  </si>
  <si>
    <t>Fillup Sr. No.   9[F[, [G], [H]</t>
  </si>
  <si>
    <t>Tax payable [15 - 16]</t>
  </si>
  <si>
    <t xml:space="preserve">Tax payable on total income [12 + 13 + 14] and </t>
  </si>
  <si>
    <t xml:space="preserve"> Education Cess @ 2% on (tax at S.No.12 )</t>
  </si>
  <si>
    <t>section 80 C</t>
  </si>
  <si>
    <t>Note:</t>
  </si>
  <si>
    <t>1. aggregate amount deductible under section 80C shall not exceed one lakh rupees</t>
  </si>
  <si>
    <t>2. aggregate amount deductible under the three sections, i.e., 80C, 80CCC and 80CCD, shall not exceed one lakh rupees</t>
  </si>
  <si>
    <t>section 80 E</t>
  </si>
  <si>
    <t>section 80 G</t>
  </si>
  <si>
    <t>section 80 CCC</t>
  </si>
  <si>
    <t>section 80 CCD</t>
  </si>
  <si>
    <t>[c[</t>
  </si>
  <si>
    <t>(A) sections 80C, 80CCC and 80CCD</t>
  </si>
  <si>
    <t>(B) other sections (80E, 80G etc.)</t>
  </si>
  <si>
    <t>Surcharge(on tax computed at S.No. 12)</t>
  </si>
  <si>
    <t>S,NO</t>
  </si>
  <si>
    <t>Total Tax deposited Rs.</t>
  </si>
  <si>
    <t>BRS Code of Bank branch</t>
  </si>
  <si>
    <t>Date on which tax deposited (dd/mm/yy)</t>
  </si>
  <si>
    <t>Transafer voucher challan Identification No.</t>
  </si>
  <si>
    <t>TDS
 Rs.</t>
  </si>
  <si>
    <t>Surcharge
  Rs.</t>
  </si>
  <si>
    <t>Education 
Cess
 Rs.</t>
  </si>
  <si>
    <t>Cheque/DD No.(if any)</t>
  </si>
  <si>
    <r>
      <t xml:space="preserve">Fillup </t>
    </r>
    <r>
      <rPr>
        <b/>
        <sz val="11"/>
        <color indexed="12"/>
        <rFont val="Bookman Old Style"/>
        <family val="1"/>
      </rPr>
      <t xml:space="preserve">Employer, PAN No. , TAN </t>
    </r>
    <r>
      <rPr>
        <b/>
        <sz val="11"/>
        <color indexed="10"/>
        <rFont val="Bookman Old Style"/>
        <family val="1"/>
      </rPr>
      <t xml:space="preserve">AND </t>
    </r>
    <r>
      <rPr>
        <b/>
        <sz val="11"/>
        <color indexed="12"/>
        <rFont val="Bookman Old Style"/>
        <family val="1"/>
      </rPr>
      <t>Blue</t>
    </r>
    <r>
      <rPr>
        <b/>
        <sz val="11"/>
        <color indexed="10"/>
        <rFont val="Bookman Old Style"/>
        <family val="1"/>
      </rPr>
      <t xml:space="preserve"> Colur</t>
    </r>
  </si>
  <si>
    <t>Fillup Blue Colur</t>
  </si>
  <si>
    <t>Fillup DETAILS OF TAX DEDUCTED AND DEPOSITED INTO CENTRAL GOVERNMENT ACCOUNTAnd Rupees</t>
  </si>
  <si>
    <r>
      <t>31/03/</t>
    </r>
    <r>
      <rPr>
        <sz val="10"/>
        <color indexed="9"/>
        <rFont val="Bookman Old Style"/>
        <family val="1"/>
      </rPr>
      <t>.</t>
    </r>
  </si>
  <si>
    <r>
      <t xml:space="preserve">Indication of </t>
    </r>
    <r>
      <rPr>
        <b/>
        <sz val="12"/>
        <color indexed="12"/>
        <rFont val="Bookman Old Style"/>
        <family val="1"/>
      </rPr>
      <t xml:space="preserve">BLUE </t>
    </r>
    <r>
      <rPr>
        <b/>
        <sz val="12"/>
        <color indexed="10"/>
        <rFont val="Bookman Old Style"/>
        <family val="1"/>
      </rPr>
      <t>'</t>
    </r>
    <r>
      <rPr>
        <b/>
        <sz val="12"/>
        <color indexed="12"/>
        <rFont val="Bookman Old Style"/>
        <family val="1"/>
      </rPr>
      <t>0</t>
    </r>
    <r>
      <rPr>
        <b/>
        <sz val="12"/>
        <color indexed="10"/>
        <rFont val="Bookman Old Style"/>
        <family val="1"/>
      </rPr>
      <t>' should be fill by Employees which is related to NAYASARAL</t>
    </r>
  </si>
  <si>
    <t>INDIAN INCOME TAX RETURN</t>
  </si>
  <si>
    <t>[For Indivisuals having Income from Salary / Pension / family pension) &amp; Interest]</t>
  </si>
  <si>
    <t>( Please see Rule 12 of the Income-tax Rules, 1962)</t>
  </si>
  <si>
    <t>( Also see attached instruction )</t>
  </si>
  <si>
    <t>FROM</t>
  </si>
  <si>
    <t>ITR-1</t>
  </si>
  <si>
    <t>-</t>
  </si>
  <si>
    <t>PAN</t>
  </si>
  <si>
    <t>First Name</t>
  </si>
  <si>
    <t>Middle Name</t>
  </si>
  <si>
    <t>Last Name</t>
  </si>
  <si>
    <t>Flat/Door/Block No</t>
  </si>
  <si>
    <t>Name Of Premises/Building/Village</t>
  </si>
  <si>
    <t>Road/Street/Post Office</t>
  </si>
  <si>
    <t>Area / Locality</t>
  </si>
  <si>
    <t>Date of Birth [ DD/MM/YYYY]</t>
  </si>
  <si>
    <t>Town/City/District</t>
  </si>
  <si>
    <t>Pin code</t>
  </si>
  <si>
    <t>State</t>
  </si>
  <si>
    <t>Verious Colony</t>
  </si>
  <si>
    <t>Ahwa Dist. Dangs</t>
  </si>
  <si>
    <t>GUJARAT</t>
  </si>
  <si>
    <t>Sunset Point Road</t>
  </si>
  <si>
    <t>Email Address</t>
  </si>
  <si>
    <t>(STD Code)- Phone Number</t>
  </si>
  <si>
    <t>Employer Category(Tick)</t>
  </si>
  <si>
    <t>Govt</t>
  </si>
  <si>
    <t>PSU</t>
  </si>
  <si>
    <t>Other</t>
  </si>
  <si>
    <t>√</t>
  </si>
  <si>
    <t>Sex  (Tick)</t>
  </si>
  <si>
    <t>Female</t>
  </si>
  <si>
    <t>PERSONAL INFORMATION</t>
  </si>
  <si>
    <t>FILING STATUS</t>
  </si>
  <si>
    <t>Designation of Assessing Officer (Ward/Circle)</t>
  </si>
  <si>
    <t>Return filed under Section -</t>
  </si>
  <si>
    <t>[Please see instruction number-9(i)]</t>
  </si>
  <si>
    <t>Whether original or Revised return ?</t>
  </si>
  <si>
    <t>Original</t>
  </si>
  <si>
    <t>Revised</t>
  </si>
  <si>
    <t>If revise, enter Receipt No and Date of filing original</t>
  </si>
  <si>
    <t>return (DD/ MM/ YYYY )</t>
  </si>
  <si>
    <t>Residential Status</t>
  </si>
  <si>
    <t>Resident</t>
  </si>
  <si>
    <t xml:space="preserve">Non - Resident </t>
  </si>
  <si>
    <t>Resident but Not Ordinarily Resident</t>
  </si>
  <si>
    <t>Income chargeable under the Head 'Salaries'(Salary/Pension)</t>
  </si>
  <si>
    <t>(o)</t>
  </si>
  <si>
    <t>section 80 D + 80DD + 80DDB</t>
  </si>
  <si>
    <t>13</t>
  </si>
  <si>
    <t>Tax deposited Rs.</t>
  </si>
  <si>
    <t>Rs. ( 0000 )</t>
  </si>
  <si>
    <t>Income Chargeable under the Head 'Other Souces'</t>
  </si>
  <si>
    <t>U/S 80-U</t>
  </si>
  <si>
    <t>U/S 80-DD (Max. Rs. 50,000)</t>
  </si>
  <si>
    <t>U/S 80-G</t>
  </si>
  <si>
    <t>U/S 80-DD B (Max. Rs. 40,000)</t>
  </si>
  <si>
    <t>U/S 80-GG</t>
  </si>
  <si>
    <t>U/S 80-GGA</t>
  </si>
  <si>
    <t>U/S 80-GGGC</t>
  </si>
  <si>
    <t>Family pension</t>
  </si>
  <si>
    <t>Iterest</t>
  </si>
  <si>
    <t>Personwith Disability  U/S 80-U (Max. Rs. 50,000)</t>
  </si>
  <si>
    <t>section 80 GG</t>
  </si>
  <si>
    <t>section 80 GGA</t>
  </si>
  <si>
    <t>section 80 GGC</t>
  </si>
  <si>
    <t>2a</t>
  </si>
  <si>
    <t>2b</t>
  </si>
  <si>
    <t>Family Pension</t>
  </si>
  <si>
    <t>Interest</t>
  </si>
  <si>
    <t>Total ( 2a + 2b )</t>
  </si>
  <si>
    <t>Gross Total Income ( 1 + 2c )</t>
  </si>
  <si>
    <t>2c</t>
  </si>
  <si>
    <t>Deductions under chapter VI A (Section)</t>
  </si>
  <si>
    <t>d</t>
  </si>
  <si>
    <t>80 C</t>
  </si>
  <si>
    <t>80 D</t>
  </si>
  <si>
    <t>80 DD</t>
  </si>
  <si>
    <t>80 DDB</t>
  </si>
  <si>
    <t>80 E</t>
  </si>
  <si>
    <t>80 G</t>
  </si>
  <si>
    <t>80 U</t>
  </si>
  <si>
    <t>80 GG</t>
  </si>
  <si>
    <t>80 GGA</t>
  </si>
  <si>
    <t>80 GGC</t>
  </si>
  <si>
    <t>m</t>
  </si>
  <si>
    <t>Deduction ( Totoal a to l )</t>
  </si>
  <si>
    <t>e</t>
  </si>
  <si>
    <t>f</t>
  </si>
  <si>
    <t>g</t>
  </si>
  <si>
    <t>h</t>
  </si>
  <si>
    <t>i</t>
  </si>
  <si>
    <t>j</t>
  </si>
  <si>
    <t>k</t>
  </si>
  <si>
    <t>l</t>
  </si>
  <si>
    <t>4m</t>
  </si>
  <si>
    <t>Total Income ( 3 - 4m)</t>
  </si>
  <si>
    <t>Net Agricultural Income ( Enter only if greater than Rs. 5,000)</t>
  </si>
  <si>
    <t>Aggregate Income' (5+6)</t>
  </si>
  <si>
    <t>Tax Payable on 'Aggreate Income'</t>
  </si>
  <si>
    <t>8a</t>
  </si>
  <si>
    <t>Rebate in respect of Net Agricultural income</t>
  </si>
  <si>
    <t>Tax Payable on Total Income ( 8a - 8b )</t>
  </si>
  <si>
    <t>9a</t>
  </si>
  <si>
    <t>surcharge on 9a</t>
  </si>
  <si>
    <t>9b</t>
  </si>
  <si>
    <t>Education Cess on (9a+9b)</t>
  </si>
  <si>
    <t>Total Rax, Surcharge &amp; Education Cess Payable (9a+9b+9c)</t>
  </si>
  <si>
    <t>Relif under Section 89</t>
  </si>
  <si>
    <t>Balance Tax Payable ( 9d - 10 - 11 )</t>
  </si>
  <si>
    <t>Relief under section 90 / 91</t>
  </si>
  <si>
    <t>Interest Payable U/s 234A</t>
  </si>
  <si>
    <t>Interest Payable U/s 234C</t>
  </si>
  <si>
    <t>Interest Payable U/s 234B</t>
  </si>
  <si>
    <t>Total Interest Payable
(13a+13b+13c)</t>
  </si>
  <si>
    <t>Total Tax and Interest Payable
(12 + 13d)</t>
  </si>
  <si>
    <t>For Office Use Only</t>
  </si>
  <si>
    <t>Seal and Signature of receiving Official</t>
  </si>
  <si>
    <t>Do not write or stamp in this area ( Space for bar code)</t>
  </si>
  <si>
    <t>9c</t>
  </si>
  <si>
    <t>9d</t>
  </si>
  <si>
    <t>13a</t>
  </si>
  <si>
    <t>13b</t>
  </si>
  <si>
    <t>13c</t>
  </si>
  <si>
    <t>13d</t>
  </si>
  <si>
    <t>80 CCC</t>
  </si>
  <si>
    <t>80 CCD</t>
  </si>
  <si>
    <t>Click here to  VIEW AND PRINT Saral Form 1st Page</t>
  </si>
  <si>
    <t>Click here to  VIEW AND PRINT Saral Form 2nd Page</t>
  </si>
  <si>
    <t>VIII</t>
  </si>
  <si>
    <t>CyberGroup Dangs 94268 63556</t>
  </si>
  <si>
    <t>Total Taxes Paid ( 15a + 15b + 15c )</t>
  </si>
  <si>
    <t>15d</t>
  </si>
  <si>
    <t>In case of direct deposit to your bank account give additional details</t>
  </si>
  <si>
    <t>Do You want your refund by</t>
  </si>
  <si>
    <t xml:space="preserve">Cheque, or </t>
  </si>
  <si>
    <t>)</t>
  </si>
  <si>
    <r>
      <t xml:space="preserve">deposited directly into your bank account ? </t>
    </r>
    <r>
      <rPr>
        <i/>
        <sz val="10"/>
        <rFont val="Bookman Old Style"/>
        <family val="1"/>
      </rPr>
      <t>(tick as applicable</t>
    </r>
  </si>
  <si>
    <t>Details of Tax Deducred at Source on Interest [As per From 16 A issued by Deductor (s)]</t>
  </si>
  <si>
    <t>Tax Deducation Accunt Number (TAN) of the Deductor</t>
  </si>
  <si>
    <t>Name and address of the Deductor</t>
  </si>
  <si>
    <t>Amount paid /Credited</t>
  </si>
  <si>
    <t>Date of Payment /Credit</t>
  </si>
  <si>
    <t>Total tax deposited</t>
  </si>
  <si>
    <t>A mount out of (6) Claimed for this year</t>
  </si>
  <si>
    <t>sr.
 no</t>
  </si>
  <si>
    <t>ii</t>
  </si>
  <si>
    <t>iii</t>
  </si>
  <si>
    <t>TDSNO INTEREST</t>
  </si>
  <si>
    <t xml:space="preserve">Note </t>
  </si>
  <si>
    <t>Enter the total of column (7) of 21 and columm (7) of 22 in sl No. 15b of TAXES PAID</t>
  </si>
  <si>
    <t>Tax Deducation Accunt Number (TAN) of the Employer</t>
  </si>
  <si>
    <t>Name and address of the Employment</t>
  </si>
  <si>
    <t>Deducation under Chapter VI-A</t>
  </si>
  <si>
    <t>Income chargeable 
under the 
head Salaries</t>
  </si>
  <si>
    <t>Tax payable (incl.surch.and edn.cess)</t>
  </si>
  <si>
    <t>TDS ON SALARY</t>
  </si>
  <si>
    <t>Details of Advance Tax and self Assessment Tax Payments</t>
  </si>
  <si>
    <t>Name of Bank &amp; Branch</t>
  </si>
  <si>
    <r>
      <t xml:space="preserve">Other Information (transactions reported through Annual Information Return) </t>
    </r>
    <r>
      <rPr>
        <i/>
        <sz val="10"/>
        <rFont val="Bookman Old Style"/>
        <family val="1"/>
      </rPr>
      <t>(Please see instruction number-9(ii) for code)</t>
    </r>
  </si>
  <si>
    <t>[4]</t>
  </si>
  <si>
    <t>[5]</t>
  </si>
  <si>
    <t>[6]</t>
  </si>
  <si>
    <t>[7]</t>
  </si>
  <si>
    <t>[8]</t>
  </si>
  <si>
    <t>SL</t>
  </si>
  <si>
    <t>Code</t>
  </si>
  <si>
    <t>Amount(Rs)</t>
  </si>
  <si>
    <t>BSR Code</t>
  </si>
  <si>
    <t>TAXES PAID</t>
  </si>
  <si>
    <t>REFUND</t>
  </si>
  <si>
    <t>iv</t>
  </si>
  <si>
    <t>v</t>
  </si>
  <si>
    <t>Date of Deposit</t>
  </si>
  <si>
    <t>(DD/MM/YYY)</t>
  </si>
  <si>
    <t>Serial Number of Challan</t>
  </si>
  <si>
    <t>Amount (Rs)</t>
  </si>
  <si>
    <t>sr.
no</t>
  </si>
  <si>
    <t>E-Filling Acknowledgement Number</t>
  </si>
  <si>
    <t>Date(DD/MM/YYYY)</t>
  </si>
  <si>
    <t>solemnly</t>
  </si>
  <si>
    <t>declare that to the best of my knowledge and belief, the information given in the return thereto is correct and complete and that the amount</t>
  </si>
  <si>
    <t>of total income and other particulars shown therein are truly stated and are in accordance with the provisions of the Income-tax Act. 1961</t>
  </si>
  <si>
    <t>in respect of income chargeable to Income-tax for the previous year relevant to the Assessment Year 2007 - 08.</t>
  </si>
  <si>
    <t>Sign here →</t>
  </si>
  <si>
    <t>If the return has been prepared by a Tax Return Preparer (TRP) give further details as below :</t>
  </si>
  <si>
    <r>
      <t>Tax-exempt interest incoem</t>
    </r>
    <r>
      <rPr>
        <i/>
        <sz val="10"/>
        <rFont val="Bookman Old Style"/>
        <family val="1"/>
      </rPr>
      <t xml:space="preserve"> ( for reporting purpose only )</t>
    </r>
  </si>
  <si>
    <t>Identification No. of TRP</t>
  </si>
  <si>
    <t>Name of TRP</t>
  </si>
  <si>
    <t>Counter Signature of TRP</t>
  </si>
  <si>
    <t>If TRP is entitled for any reimbursement form the Government, amount thereof ( to be filled by TRP )</t>
  </si>
  <si>
    <t>Tax paid</t>
  </si>
  <si>
    <r>
      <t>Tax Payable ( 14 - 15d )</t>
    </r>
    <r>
      <rPr>
        <sz val="10"/>
        <rFont val="Bookman Old Style"/>
        <family val="1"/>
      </rPr>
      <t xml:space="preserve"> </t>
    </r>
    <r>
      <rPr>
        <i/>
        <sz val="10"/>
        <rFont val="Bookman Old Style"/>
        <family val="1"/>
      </rPr>
      <t>(Ender if 14 is greater than 15d, else leave bank)</t>
    </r>
  </si>
  <si>
    <r>
      <t xml:space="preserve">Refund (15d - 14) </t>
    </r>
    <r>
      <rPr>
        <i/>
        <sz val="10"/>
        <rFont val="Bookman Old Style"/>
        <family val="1"/>
      </rPr>
      <t>(Ender if 15d greater than 14, also give Bank Account details below)</t>
    </r>
  </si>
  <si>
    <r>
      <t>Enter your Bank accounts number</t>
    </r>
    <r>
      <rPr>
        <sz val="10"/>
        <rFont val="Bookman Old Style"/>
        <family val="1"/>
      </rPr>
      <t xml:space="preserve"> </t>
    </r>
    <r>
      <rPr>
        <i/>
        <sz val="10"/>
        <rFont val="Bookman Old Style"/>
        <family val="1"/>
      </rPr>
      <t>( mandatory in case of refund )</t>
    </r>
  </si>
  <si>
    <t xml:space="preserve">MICR CODE </t>
  </si>
  <si>
    <t>Type of Account ( trick as applicable</t>
  </si>
  <si>
    <t>Saving</t>
  </si>
  <si>
    <t>Current</t>
  </si>
  <si>
    <t>Prepared by Cyber Group Dangs</t>
  </si>
  <si>
    <t>First make a file by Save As a Employee's Name whose data is you are going to be fillup &amp; then please fillup only those cells whose colour is blue or blue '  0 ' in Fist Information &amp; Detail Salary by making different files of employees will be helpful for Form No. 16 &amp; Form No. Naya Saral as future reference.</t>
  </si>
  <si>
    <t>C K Sonawane</t>
  </si>
  <si>
    <t>Kirit Patel</t>
  </si>
  <si>
    <t>Dilip Baria</t>
  </si>
  <si>
    <t>Imran Bagwan</t>
  </si>
  <si>
    <t>Aslam Khan</t>
  </si>
  <si>
    <t>94273 63791</t>
  </si>
  <si>
    <t>94261 47853</t>
  </si>
  <si>
    <t>94268 94422</t>
  </si>
  <si>
    <t>94268 44723</t>
  </si>
  <si>
    <t>94278 70846</t>
  </si>
  <si>
    <t>TAN No. &amp; TDS Circle:</t>
  </si>
  <si>
    <t>BRDROO841B</t>
  </si>
  <si>
    <t>1ST QUARTER</t>
  </si>
  <si>
    <t>2ND QUARTER</t>
  </si>
  <si>
    <t>3RE QUARTER</t>
  </si>
  <si>
    <t>4TH QUARTER</t>
  </si>
  <si>
    <t>NA</t>
  </si>
  <si>
    <t>Advance Tax (from item 23)</t>
  </si>
  <si>
    <t>Details of Tax Deducred at Source on Interest [As per From 16  issued by Deductor (s)]</t>
  </si>
  <si>
    <t>TDS (column 7 of item 21 +column 7 of item 22)</t>
  </si>
  <si>
    <t>Self Assessment Tax (from item 23)</t>
  </si>
  <si>
    <t>Name of Deptt/Office</t>
  </si>
  <si>
    <t>Dangs District Panchayat</t>
  </si>
  <si>
    <t>Ahwa</t>
  </si>
  <si>
    <t>8 / 139, Verious Colony, Ahwa Dist. Dangs</t>
  </si>
  <si>
    <t>8 / 139</t>
  </si>
  <si>
    <t>94263 72895</t>
  </si>
  <si>
    <t>Leena Malani</t>
  </si>
  <si>
    <r>
      <t xml:space="preserve">If there is any mistake in </t>
    </r>
    <r>
      <rPr>
        <b/>
        <sz val="11"/>
        <color indexed="14"/>
        <rFont val="Bookman Old Style"/>
        <family val="1"/>
      </rPr>
      <t>Details Salary / Income Tax Calculation Memo / From No. 16 / From No. Naya Saral</t>
    </r>
    <r>
      <rPr>
        <b/>
        <sz val="10"/>
        <color indexed="10"/>
        <rFont val="Bookman Old Style"/>
        <family val="1"/>
      </rPr>
      <t xml:space="preserve">    </t>
    </r>
    <r>
      <rPr>
        <b/>
        <sz val="14"/>
        <color indexed="12"/>
        <rFont val="Bookman Old Style"/>
        <family val="1"/>
      </rPr>
      <t xml:space="preserve">please contact to </t>
    </r>
    <r>
      <rPr>
        <b/>
        <sz val="10"/>
        <rFont val="Bookman Old Style"/>
        <family val="1"/>
      </rPr>
      <t>Kirit Patel,</t>
    </r>
    <r>
      <rPr>
        <b/>
        <sz val="10"/>
        <color indexed="10"/>
        <rFont val="Bookman Old Style"/>
        <family val="1"/>
      </rPr>
      <t xml:space="preserve"> </t>
    </r>
    <r>
      <rPr>
        <b/>
        <sz val="10"/>
        <color indexed="12"/>
        <rFont val="Bookman Old Style"/>
        <family val="1"/>
      </rPr>
      <t>or</t>
    </r>
    <r>
      <rPr>
        <b/>
        <sz val="10"/>
        <color indexed="10"/>
        <rFont val="Bookman Old Style"/>
        <family val="1"/>
      </rPr>
      <t xml:space="preserve"> </t>
    </r>
    <r>
      <rPr>
        <b/>
        <sz val="10"/>
        <rFont val="Bookman Old Style"/>
        <family val="1"/>
      </rPr>
      <t>DILIP BARIA,</t>
    </r>
    <r>
      <rPr>
        <b/>
        <sz val="10"/>
        <color indexed="10"/>
        <rFont val="Bookman Old Style"/>
        <family val="1"/>
      </rPr>
      <t xml:space="preserve"> </t>
    </r>
    <r>
      <rPr>
        <b/>
        <sz val="10"/>
        <color indexed="12"/>
        <rFont val="Bookman Old Style"/>
        <family val="1"/>
      </rPr>
      <t>Mobile No. 94268 94422</t>
    </r>
    <r>
      <rPr>
        <b/>
        <sz val="10"/>
        <color indexed="10"/>
        <rFont val="Bookman Old Style"/>
        <family val="1"/>
      </rPr>
      <t xml:space="preserve"> / 94268 44723  Email : </t>
    </r>
    <r>
      <rPr>
        <b/>
        <sz val="10"/>
        <rFont val="Bookman Old Style"/>
        <family val="1"/>
      </rPr>
      <t xml:space="preserve">kirit422@gmail.com - cor-ddo-dan@gujarat.gov.in </t>
    </r>
    <r>
      <rPr>
        <b/>
        <sz val="10"/>
        <color indexed="10"/>
        <rFont val="Bookman Old Style"/>
        <family val="1"/>
      </rPr>
      <t xml:space="preserve">/ </t>
    </r>
    <r>
      <rPr>
        <b/>
        <sz val="10"/>
        <rFont val="Bookman Old Style"/>
        <family val="1"/>
      </rPr>
      <t>dpbaria@gmail.com / imu20593@gmail.com / leena_7_m@yahoo.com</t>
    </r>
  </si>
  <si>
    <t>29/01/1961</t>
  </si>
  <si>
    <t>ACFPP3047F</t>
  </si>
  <si>
    <t>Addisanal Director of Animal Husubandary</t>
  </si>
  <si>
    <t xml:space="preserve">Tax </t>
  </si>
  <si>
    <t>Son</t>
  </si>
  <si>
    <t>A D H A DP DANGS</t>
  </si>
  <si>
    <t>RAYUBHAI MAHLA</t>
  </si>
  <si>
    <t>DEVENDRABHAI</t>
  </si>
</sst>
</file>

<file path=xl/styles.xml><?xml version="1.0" encoding="utf-8"?>
<styleSheet xmlns="http://schemas.openxmlformats.org/spreadsheetml/2006/main">
  <numFmts count="10">
    <numFmt numFmtId="197" formatCode="yyyy"/>
    <numFmt numFmtId="205" formatCode="00"/>
    <numFmt numFmtId="206" formatCode="mm/dd/yy;@"/>
    <numFmt numFmtId="207" formatCode="d"/>
    <numFmt numFmtId="211" formatCode="mmm/yy"/>
    <numFmt numFmtId="215" formatCode="mmmm\-yyyy"/>
    <numFmt numFmtId="217" formatCode="dd/mm/yy"/>
    <numFmt numFmtId="218" formatCode="00000"/>
    <numFmt numFmtId="220" formatCode="\(0\)"/>
    <numFmt numFmtId="221" formatCode="000"/>
  </numFmts>
  <fonts count="88">
    <font>
      <sz val="10"/>
      <name val="Bookman Old Style"/>
    </font>
    <font>
      <sz val="10"/>
      <name val="Bookman Old Style"/>
    </font>
    <font>
      <b/>
      <sz val="10"/>
      <name val="Bookman Old Style"/>
      <family val="1"/>
    </font>
    <font>
      <sz val="10"/>
      <name val="Bookman Old Style"/>
      <family val="1"/>
    </font>
    <font>
      <u/>
      <sz val="9"/>
      <color indexed="12"/>
      <name val="Arial"/>
      <family val="2"/>
    </font>
    <font>
      <sz val="10"/>
      <color indexed="10"/>
      <name val="Bookman Old Style"/>
      <family val="1"/>
    </font>
    <font>
      <sz val="9"/>
      <name val="Bookman Old Style"/>
      <family val="1"/>
    </font>
    <font>
      <sz val="10"/>
      <color indexed="12"/>
      <name val="Bookman Old Style"/>
      <family val="1"/>
    </font>
    <font>
      <b/>
      <sz val="9"/>
      <color indexed="9"/>
      <name val="Bookman Old Style"/>
      <family val="1"/>
    </font>
    <font>
      <b/>
      <sz val="10"/>
      <color indexed="10"/>
      <name val="Bookman Old Style"/>
      <family val="1"/>
    </font>
    <font>
      <sz val="11"/>
      <name val="Bookman Old Style"/>
      <family val="1"/>
    </font>
    <font>
      <b/>
      <i/>
      <sz val="10"/>
      <color indexed="10"/>
      <name val="Bookman Old Style"/>
      <family val="1"/>
    </font>
    <font>
      <b/>
      <sz val="10"/>
      <color indexed="13"/>
      <name val="Bookman Old Style"/>
      <family val="1"/>
    </font>
    <font>
      <b/>
      <sz val="10"/>
      <color indexed="12"/>
      <name val="Bookman Old Style"/>
      <family val="1"/>
    </font>
    <font>
      <sz val="10"/>
      <color indexed="57"/>
      <name val="Bookman Old Style"/>
      <family val="1"/>
    </font>
    <font>
      <b/>
      <sz val="14"/>
      <color indexed="12"/>
      <name val="Bookman Old Style"/>
      <family val="1"/>
    </font>
    <font>
      <b/>
      <sz val="9"/>
      <color indexed="10"/>
      <name val="Bookman Old Style"/>
      <family val="1"/>
    </font>
    <font>
      <b/>
      <sz val="9"/>
      <name val="Bookman Old Style"/>
      <family val="1"/>
    </font>
    <font>
      <b/>
      <sz val="9"/>
      <color indexed="12"/>
      <name val="Bookman Old Style"/>
      <family val="1"/>
    </font>
    <font>
      <b/>
      <sz val="8"/>
      <name val="Bookman Old Style"/>
      <family val="1"/>
    </font>
    <font>
      <sz val="8"/>
      <name val="Bookman Old Style"/>
      <family val="1"/>
    </font>
    <font>
      <b/>
      <sz val="12"/>
      <color indexed="9"/>
      <name val="Bookman Old Style"/>
      <family val="1"/>
    </font>
    <font>
      <b/>
      <sz val="12"/>
      <name val="Bookman Old Style"/>
      <family val="1"/>
    </font>
    <font>
      <sz val="9"/>
      <name val="Bookman Old Style"/>
      <family val="1"/>
    </font>
    <font>
      <sz val="11"/>
      <name val="Bookman Old Style"/>
      <family val="1"/>
    </font>
    <font>
      <sz val="10"/>
      <color indexed="12"/>
      <name val="Bookman Old Style"/>
      <family val="1"/>
    </font>
    <font>
      <sz val="10"/>
      <name val="Bookman Old Style"/>
      <family val="1"/>
    </font>
    <font>
      <sz val="10"/>
      <color indexed="9"/>
      <name val="Bookman Old Style"/>
      <family val="1"/>
    </font>
    <font>
      <sz val="9"/>
      <color indexed="12"/>
      <name val="Bookman Old Style"/>
      <family val="1"/>
    </font>
    <font>
      <b/>
      <sz val="10"/>
      <color indexed="9"/>
      <name val="Bookman Old Style"/>
      <family val="1"/>
    </font>
    <font>
      <b/>
      <sz val="10"/>
      <name val="Bookman Old Style"/>
      <family val="1"/>
    </font>
    <font>
      <b/>
      <sz val="11"/>
      <color indexed="10"/>
      <name val="Bookman Old Style"/>
      <family val="1"/>
    </font>
    <font>
      <b/>
      <sz val="11"/>
      <color indexed="14"/>
      <name val="Bookman Old Style"/>
      <family val="1"/>
    </font>
    <font>
      <b/>
      <sz val="12"/>
      <color indexed="10"/>
      <name val="Bookman Old Style"/>
      <family val="1"/>
    </font>
    <font>
      <b/>
      <sz val="12"/>
      <color indexed="12"/>
      <name val="Bookman Old Style"/>
      <family val="1"/>
    </font>
    <font>
      <b/>
      <sz val="11"/>
      <color indexed="12"/>
      <name val="Bookman Old Style"/>
      <family val="1"/>
    </font>
    <font>
      <b/>
      <sz val="9"/>
      <color indexed="13"/>
      <name val="Bookman Old Style"/>
      <family val="1"/>
    </font>
    <font>
      <b/>
      <i/>
      <sz val="9"/>
      <color indexed="13"/>
      <name val="Bookman Old Style"/>
      <family val="1"/>
    </font>
    <font>
      <b/>
      <sz val="9"/>
      <color indexed="13"/>
      <name val="Arial"/>
      <family val="2"/>
    </font>
    <font>
      <sz val="9"/>
      <color indexed="13"/>
      <name val="Bookman Old Style"/>
      <family val="1"/>
    </font>
    <font>
      <b/>
      <sz val="9"/>
      <color indexed="13"/>
      <name val="Arial"/>
      <family val="2"/>
    </font>
    <font>
      <sz val="10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9"/>
      <name val="Bookman Old Style"/>
      <family val="1"/>
    </font>
    <font>
      <sz val="10"/>
      <color indexed="10"/>
      <name val="Bookman Old Style"/>
      <family val="1"/>
    </font>
    <font>
      <b/>
      <i/>
      <sz val="12"/>
      <color indexed="13"/>
      <name val="Bookman Old Style"/>
      <family val="1"/>
    </font>
    <font>
      <sz val="9"/>
      <color indexed="9"/>
      <name val="Bookman Old Style"/>
      <family val="1"/>
    </font>
    <font>
      <sz val="10"/>
      <color indexed="9"/>
      <name val="Bookman Old Style"/>
      <family val="1"/>
    </font>
    <font>
      <sz val="10"/>
      <color indexed="9"/>
      <name val="Bookman Old Style"/>
      <family val="1"/>
    </font>
    <font>
      <sz val="9"/>
      <color indexed="12"/>
      <name val="Bookman Old Style"/>
      <family val="1"/>
    </font>
    <font>
      <sz val="12"/>
      <color indexed="12"/>
      <name val="Bookman Old Style"/>
      <family val="1"/>
    </font>
    <font>
      <i/>
      <sz val="10"/>
      <name val="Bookman Old Style"/>
      <family val="1"/>
    </font>
    <font>
      <sz val="10"/>
      <name val="Bookman Old Style"/>
      <family val="1"/>
    </font>
    <font>
      <sz val="14"/>
      <name val="Bookman Old Style"/>
      <family val="1"/>
    </font>
    <font>
      <sz val="7"/>
      <name val="Bookman Old Style"/>
      <family val="1"/>
    </font>
    <font>
      <b/>
      <sz val="11"/>
      <name val="Bookman Old Style"/>
      <family val="1"/>
    </font>
    <font>
      <b/>
      <sz val="12"/>
      <name val="Bookman Old Style"/>
      <family val="1"/>
    </font>
    <font>
      <b/>
      <sz val="9"/>
      <name val="Bookman Old Style"/>
      <family val="1"/>
    </font>
    <font>
      <sz val="10"/>
      <name val="Bookman Old Style"/>
      <family val="1"/>
    </font>
    <font>
      <sz val="14"/>
      <name val="TERAFONT-VARUN"/>
    </font>
    <font>
      <b/>
      <sz val="14"/>
      <color indexed="10"/>
      <name val="Bookman Old Style"/>
      <family val="1"/>
    </font>
    <font>
      <b/>
      <sz val="14"/>
      <name val="TERAFONT-VARUN"/>
    </font>
    <font>
      <b/>
      <sz val="10"/>
      <color indexed="9"/>
      <name val="Bookman Old Style"/>
      <family val="1"/>
    </font>
    <font>
      <sz val="9"/>
      <color indexed="9"/>
      <name val="Bookman Old Style"/>
      <family val="1"/>
    </font>
    <font>
      <sz val="14"/>
      <name val="Bookman Old Style"/>
      <family val="1"/>
    </font>
    <font>
      <sz val="10"/>
      <color indexed="48"/>
      <name val="Bookman Old Style"/>
      <family val="1"/>
    </font>
    <font>
      <sz val="12"/>
      <name val="Bookman Old Style"/>
      <family val="1"/>
    </font>
    <font>
      <b/>
      <sz val="18"/>
      <name val="Bookman Old Style"/>
      <family val="1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9"/>
      <color indexed="13"/>
      <name val="Arial"/>
      <family val="2"/>
    </font>
    <font>
      <b/>
      <sz val="11"/>
      <color indexed="9"/>
      <name val="Bookman Old Style"/>
      <family val="1"/>
    </font>
    <font>
      <b/>
      <sz val="10"/>
      <color indexed="12"/>
      <name val="Bookman Old Style"/>
      <family val="1"/>
    </font>
    <font>
      <sz val="10"/>
      <color indexed="48"/>
      <name val="Bookman Old Style"/>
      <family val="1"/>
    </font>
    <font>
      <b/>
      <i/>
      <sz val="18"/>
      <color indexed="12"/>
      <name val="Bookman Old Style"/>
      <family val="1"/>
    </font>
    <font>
      <i/>
      <sz val="18"/>
      <color indexed="12"/>
      <name val="Bookman Old Style"/>
      <family val="1"/>
    </font>
    <font>
      <b/>
      <i/>
      <sz val="12"/>
      <color indexed="15"/>
      <name val="Bookman Old Style"/>
      <family val="1"/>
    </font>
    <font>
      <sz val="12"/>
      <color indexed="12"/>
      <name val="Bookman Old Style"/>
      <family val="1"/>
    </font>
    <font>
      <sz val="11"/>
      <color indexed="12"/>
      <name val="Bookman Old Style"/>
      <family val="1"/>
    </font>
    <font>
      <b/>
      <sz val="12"/>
      <color indexed="12"/>
      <name val="Bookman Old Style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indexed="81"/>
      <name val="Tahoma"/>
      <family val="2"/>
    </font>
    <font>
      <b/>
      <sz val="14"/>
      <color indexed="81"/>
      <name val="Tahoma"/>
      <family val="2"/>
    </font>
    <font>
      <b/>
      <sz val="10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Dashed">
        <color indexed="14"/>
      </bottom>
      <diagonal/>
    </border>
    <border>
      <left/>
      <right style="mediumDashed">
        <color indexed="14"/>
      </right>
      <top/>
      <bottom style="mediumDashed">
        <color indexed="14"/>
      </bottom>
      <diagonal/>
    </border>
    <border>
      <left style="mediumDashed">
        <color indexed="14"/>
      </left>
      <right/>
      <top style="mediumDashed">
        <color indexed="14"/>
      </top>
      <bottom style="mediumDashed">
        <color indexed="1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Dashed">
        <color indexed="14"/>
      </left>
      <right/>
      <top/>
      <bottom style="mediumDashed">
        <color indexed="1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Dashed">
        <color indexed="14"/>
      </right>
      <top/>
      <bottom/>
      <diagonal/>
    </border>
    <border>
      <left style="mediumDashed">
        <color indexed="14"/>
      </left>
      <right style="mediumDashed">
        <color indexed="14"/>
      </right>
      <top style="mediumDashed">
        <color indexed="14"/>
      </top>
      <bottom/>
      <diagonal/>
    </border>
    <border>
      <left style="mediumDashed">
        <color indexed="14"/>
      </left>
      <right style="mediumDashed">
        <color indexed="1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14"/>
      </left>
      <right/>
      <top/>
      <bottom/>
      <diagonal/>
    </border>
    <border>
      <left style="mediumDashed">
        <color indexed="14"/>
      </left>
      <right/>
      <top style="mediumDashed">
        <color indexed="14"/>
      </top>
      <bottom/>
      <diagonal/>
    </border>
    <border>
      <left/>
      <right/>
      <top style="mediumDashed">
        <color indexed="14"/>
      </top>
      <bottom/>
      <diagonal/>
    </border>
    <border>
      <left/>
      <right style="mediumDashed">
        <color indexed="14"/>
      </right>
      <top style="mediumDashed">
        <color indexed="14"/>
      </top>
      <bottom/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/>
      <right style="mediumDashed">
        <color indexed="14"/>
      </right>
      <top style="mediumDashed">
        <color indexed="14"/>
      </top>
      <bottom style="mediumDashed">
        <color indexed="14"/>
      </bottom>
      <diagonal/>
    </border>
    <border>
      <left style="mediumDashed">
        <color indexed="14"/>
      </left>
      <right style="mediumDashed">
        <color indexed="14"/>
      </right>
      <top style="mediumDashed">
        <color indexed="14"/>
      </top>
      <bottom style="mediumDashed">
        <color indexed="14"/>
      </bottom>
      <diagonal/>
    </border>
    <border>
      <left/>
      <right/>
      <top style="mediumDashed">
        <color indexed="14"/>
      </top>
      <bottom style="mediumDashed">
        <color indexed="1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1" fillId="0" borderId="0"/>
  </cellStyleXfs>
  <cellXfs count="1242">
    <xf numFmtId="0" fontId="0" fillId="0" borderId="0" xfId="0"/>
    <xf numFmtId="0" fontId="3" fillId="0" borderId="0" xfId="0" applyFont="1" applyBorder="1" applyAlignment="1" applyProtection="1">
      <alignment vertical="top"/>
      <protection hidden="1"/>
    </xf>
    <xf numFmtId="0" fontId="2" fillId="0" borderId="0" xfId="0" applyFont="1" applyBorder="1" applyAlignment="1" applyProtection="1">
      <alignment vertical="top"/>
      <protection hidden="1"/>
    </xf>
    <xf numFmtId="0" fontId="3" fillId="0" borderId="0" xfId="0" applyFont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Fill="1" applyProtection="1">
      <protection hidden="1"/>
    </xf>
    <xf numFmtId="0" fontId="3" fillId="0" borderId="0" xfId="0" applyFont="1" applyFill="1" applyBorder="1" applyProtection="1"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/>
      <protection hidden="1"/>
    </xf>
    <xf numFmtId="0" fontId="14" fillId="3" borderId="1" xfId="0" applyFont="1" applyFill="1" applyBorder="1" applyAlignment="1" applyProtection="1">
      <alignment horizontal="left" vertical="center"/>
      <protection hidden="1"/>
    </xf>
    <xf numFmtId="0" fontId="14" fillId="3" borderId="2" xfId="0" applyFont="1" applyFill="1" applyBorder="1" applyAlignment="1" applyProtection="1">
      <alignment horizontal="left" vertical="center"/>
      <protection hidden="1"/>
    </xf>
    <xf numFmtId="0" fontId="9" fillId="4" borderId="3" xfId="0" applyFont="1" applyFill="1" applyBorder="1" applyAlignment="1" applyProtection="1">
      <alignment horizontal="center" vertical="center"/>
      <protection hidden="1"/>
    </xf>
    <xf numFmtId="0" fontId="12" fillId="5" borderId="3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Alignment="1" applyProtection="1">
      <alignment horizontal="center" vertical="center"/>
      <protection hidden="1"/>
    </xf>
    <xf numFmtId="0" fontId="14" fillId="0" borderId="0" xfId="0" applyFont="1" applyFill="1" applyAlignment="1" applyProtection="1">
      <alignment vertical="center"/>
      <protection hidden="1"/>
    </xf>
    <xf numFmtId="0" fontId="7" fillId="4" borderId="0" xfId="0" applyFont="1" applyFill="1" applyBorder="1" applyAlignment="1" applyProtection="1">
      <alignment vertical="center"/>
      <protection hidden="1"/>
    </xf>
    <xf numFmtId="0" fontId="17" fillId="0" borderId="0" xfId="0" applyFont="1" applyProtection="1">
      <protection hidden="1"/>
    </xf>
    <xf numFmtId="0" fontId="0" fillId="4" borderId="0" xfId="0" applyFill="1" applyAlignment="1" applyProtection="1">
      <alignment vertical="top"/>
      <protection hidden="1"/>
    </xf>
    <xf numFmtId="0" fontId="1" fillId="4" borderId="0" xfId="0" applyFont="1" applyFill="1" applyBorder="1" applyAlignment="1" applyProtection="1">
      <alignment vertical="top"/>
      <protection hidden="1"/>
    </xf>
    <xf numFmtId="0" fontId="0" fillId="0" borderId="0" xfId="0" applyFill="1" applyAlignment="1" applyProtection="1">
      <alignment vertical="top"/>
      <protection hidden="1"/>
    </xf>
    <xf numFmtId="0" fontId="0" fillId="6" borderId="0" xfId="0" applyFill="1" applyAlignment="1" applyProtection="1">
      <alignment vertical="top"/>
      <protection hidden="1"/>
    </xf>
    <xf numFmtId="0" fontId="23" fillId="4" borderId="0" xfId="0" applyFont="1" applyFill="1" applyBorder="1" applyAlignment="1" applyProtection="1">
      <alignment vertical="top"/>
      <protection hidden="1"/>
    </xf>
    <xf numFmtId="0" fontId="26" fillId="4" borderId="0" xfId="0" applyFont="1" applyFill="1" applyBorder="1" applyAlignment="1" applyProtection="1">
      <alignment vertical="top"/>
      <protection hidden="1"/>
    </xf>
    <xf numFmtId="0" fontId="26" fillId="4" borderId="0" xfId="0" quotePrefix="1" applyFont="1" applyFill="1" applyBorder="1" applyAlignment="1" applyProtection="1">
      <alignment vertical="top"/>
      <protection hidden="1"/>
    </xf>
    <xf numFmtId="0" fontId="26" fillId="4" borderId="4" xfId="0" applyFont="1" applyFill="1" applyBorder="1" applyAlignment="1" applyProtection="1">
      <alignment vertical="top"/>
      <protection hidden="1"/>
    </xf>
    <xf numFmtId="0" fontId="23" fillId="4" borderId="0" xfId="0" quotePrefix="1" applyFont="1" applyFill="1" applyBorder="1" applyAlignment="1" applyProtection="1">
      <alignment vertical="top"/>
      <protection hidden="1"/>
    </xf>
    <xf numFmtId="0" fontId="23" fillId="4" borderId="0" xfId="0" applyFont="1" applyFill="1" applyBorder="1" applyAlignment="1" applyProtection="1">
      <alignment horizontal="center" vertical="top"/>
      <protection hidden="1"/>
    </xf>
    <xf numFmtId="49" fontId="23" fillId="4" borderId="0" xfId="0" applyNumberFormat="1" applyFont="1" applyFill="1" applyBorder="1" applyAlignment="1" applyProtection="1">
      <alignment horizontal="center" vertical="top"/>
      <protection hidden="1"/>
    </xf>
    <xf numFmtId="49" fontId="23" fillId="4" borderId="0" xfId="0" applyNumberFormat="1" applyFont="1" applyFill="1" applyBorder="1" applyAlignment="1" applyProtection="1">
      <alignment horizontal="left" vertical="top"/>
      <protection hidden="1"/>
    </xf>
    <xf numFmtId="0" fontId="23" fillId="0" borderId="0" xfId="0" applyFont="1" applyFill="1" applyBorder="1" applyAlignment="1" applyProtection="1">
      <alignment vertical="top"/>
      <protection hidden="1"/>
    </xf>
    <xf numFmtId="0" fontId="23" fillId="0" borderId="0" xfId="0" applyFont="1" applyFill="1" applyBorder="1" applyAlignment="1" applyProtection="1">
      <alignment horizontal="center" vertical="top"/>
      <protection hidden="1"/>
    </xf>
    <xf numFmtId="0" fontId="23" fillId="0" borderId="0" xfId="0" applyFont="1" applyFill="1" applyBorder="1" applyAlignment="1" applyProtection="1">
      <alignment horizontal="left" vertical="top"/>
      <protection hidden="1"/>
    </xf>
    <xf numFmtId="0" fontId="0" fillId="0" borderId="0" xfId="0" applyFill="1" applyBorder="1" applyAlignment="1" applyProtection="1">
      <alignment vertical="top"/>
      <protection hidden="1"/>
    </xf>
    <xf numFmtId="0" fontId="1" fillId="0" borderId="0" xfId="0" applyFont="1" applyFill="1" applyAlignment="1" applyProtection="1">
      <alignment vertical="top"/>
      <protection hidden="1"/>
    </xf>
    <xf numFmtId="14" fontId="23" fillId="0" borderId="0" xfId="0" applyNumberFormat="1" applyFont="1" applyFill="1" applyBorder="1" applyAlignment="1" applyProtection="1">
      <alignment vertical="top"/>
      <protection hidden="1"/>
    </xf>
    <xf numFmtId="0" fontId="23" fillId="0" borderId="0" xfId="0" applyFont="1" applyFill="1" applyBorder="1" applyAlignment="1" applyProtection="1">
      <alignment vertical="top" shrinkToFit="1"/>
      <protection hidden="1"/>
    </xf>
    <xf numFmtId="0" fontId="1" fillId="0" borderId="0" xfId="0" applyFont="1" applyFill="1" applyBorder="1" applyAlignment="1" applyProtection="1">
      <alignment vertical="top"/>
      <protection hidden="1"/>
    </xf>
    <xf numFmtId="0" fontId="20" fillId="0" borderId="0" xfId="0" applyFont="1" applyFill="1" applyBorder="1" applyAlignment="1" applyProtection="1">
      <alignment vertical="top"/>
      <protection hidden="1"/>
    </xf>
    <xf numFmtId="0" fontId="23" fillId="0" borderId="0" xfId="0" applyFont="1" applyFill="1" applyAlignment="1" applyProtection="1">
      <alignment vertical="top"/>
      <protection hidden="1"/>
    </xf>
    <xf numFmtId="0" fontId="23" fillId="0" borderId="0" xfId="0" applyFont="1" applyAlignment="1" applyProtection="1">
      <alignment vertical="top"/>
      <protection hidden="1"/>
    </xf>
    <xf numFmtId="0" fontId="20" fillId="0" borderId="0" xfId="0" applyFont="1" applyFill="1" applyAlignment="1" applyProtection="1">
      <alignment vertical="top"/>
      <protection hidden="1"/>
    </xf>
    <xf numFmtId="0" fontId="0" fillId="4" borderId="0" xfId="0" applyFill="1" applyBorder="1" applyAlignment="1" applyProtection="1">
      <alignment vertical="top"/>
      <protection hidden="1"/>
    </xf>
    <xf numFmtId="0" fontId="1" fillId="4" borderId="0" xfId="0" applyFont="1" applyFill="1" applyAlignment="1" applyProtection="1">
      <alignment vertical="top"/>
      <protection hidden="1"/>
    </xf>
    <xf numFmtId="0" fontId="23" fillId="4" borderId="0" xfId="0" applyFont="1" applyFill="1" applyAlignment="1" applyProtection="1">
      <alignment vertical="top"/>
      <protection hidden="1"/>
    </xf>
    <xf numFmtId="0" fontId="20" fillId="4" borderId="0" xfId="0" applyFont="1" applyFill="1" applyAlignment="1" applyProtection="1">
      <alignment vertical="top"/>
      <protection hidden="1"/>
    </xf>
    <xf numFmtId="0" fontId="20" fillId="4" borderId="0" xfId="0" applyFont="1" applyFill="1" applyAlignment="1" applyProtection="1">
      <alignment horizontal="center" vertical="top"/>
      <protection hidden="1"/>
    </xf>
    <xf numFmtId="0" fontId="20" fillId="4" borderId="0" xfId="0" applyFont="1" applyFill="1" applyBorder="1" applyAlignment="1" applyProtection="1">
      <alignment horizontal="left" vertical="top"/>
      <protection hidden="1"/>
    </xf>
    <xf numFmtId="0" fontId="1" fillId="4" borderId="0" xfId="0" applyFont="1" applyFill="1" applyBorder="1" applyAlignment="1" applyProtection="1">
      <alignment horizontal="right" vertical="top"/>
      <protection hidden="1"/>
    </xf>
    <xf numFmtId="0" fontId="20" fillId="4" borderId="0" xfId="0" applyFont="1" applyFill="1" applyBorder="1" applyAlignment="1" applyProtection="1">
      <alignment vertical="top"/>
      <protection hidden="1"/>
    </xf>
    <xf numFmtId="0" fontId="26" fillId="4" borderId="0" xfId="0" applyFont="1" applyFill="1" applyAlignment="1" applyProtection="1">
      <alignment vertical="top"/>
      <protection hidden="1"/>
    </xf>
    <xf numFmtId="0" fontId="27" fillId="4" borderId="0" xfId="0" applyFont="1" applyFill="1" applyBorder="1" applyAlignment="1" applyProtection="1">
      <alignment vertical="top"/>
      <protection hidden="1"/>
    </xf>
    <xf numFmtId="0" fontId="36" fillId="5" borderId="3" xfId="0" applyFont="1" applyFill="1" applyBorder="1" applyAlignment="1" applyProtection="1">
      <alignment horizontal="center" vertical="center"/>
      <protection hidden="1"/>
    </xf>
    <xf numFmtId="0" fontId="37" fillId="5" borderId="3" xfId="0" applyFont="1" applyFill="1" applyBorder="1" applyAlignment="1" applyProtection="1">
      <alignment horizontal="center" vertical="center"/>
      <protection hidden="1"/>
    </xf>
    <xf numFmtId="0" fontId="24" fillId="4" borderId="0" xfId="0" applyFont="1" applyFill="1" applyBorder="1" applyAlignment="1" applyProtection="1">
      <alignment vertical="top"/>
      <protection hidden="1"/>
    </xf>
    <xf numFmtId="0" fontId="24" fillId="4" borderId="0" xfId="0" applyFont="1" applyFill="1" applyBorder="1" applyAlignment="1" applyProtection="1">
      <alignment horizontal="center" vertical="top"/>
      <protection hidden="1"/>
    </xf>
    <xf numFmtId="0" fontId="23" fillId="4" borderId="0" xfId="0" applyFont="1" applyFill="1" applyBorder="1" applyAlignment="1" applyProtection="1">
      <alignment horizontal="right" vertical="top"/>
      <protection hidden="1"/>
    </xf>
    <xf numFmtId="0" fontId="23" fillId="4" borderId="0" xfId="0" applyFont="1" applyFill="1" applyBorder="1" applyAlignment="1" applyProtection="1">
      <alignment vertic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4" borderId="0" xfId="0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top"/>
      <protection hidden="1"/>
    </xf>
    <xf numFmtId="0" fontId="22" fillId="4" borderId="0" xfId="0" applyFont="1" applyFill="1" applyAlignment="1" applyProtection="1">
      <alignment horizontal="center" vertical="top"/>
      <protection hidden="1"/>
    </xf>
    <xf numFmtId="0" fontId="20" fillId="0" borderId="0" xfId="0" applyFont="1" applyAlignment="1" applyProtection="1">
      <alignment vertical="top"/>
      <protection hidden="1"/>
    </xf>
    <xf numFmtId="0" fontId="24" fillId="4" borderId="0" xfId="0" applyFont="1" applyFill="1" applyAlignment="1" applyProtection="1">
      <alignment horizontal="center" vertical="top"/>
      <protection hidden="1"/>
    </xf>
    <xf numFmtId="0" fontId="20" fillId="4" borderId="0" xfId="0" applyFont="1" applyFill="1" applyAlignment="1" applyProtection="1">
      <alignment horizontal="left" vertical="top"/>
      <protection hidden="1"/>
    </xf>
    <xf numFmtId="0" fontId="0" fillId="4" borderId="0" xfId="0" applyFill="1" applyBorder="1" applyAlignment="1" applyProtection="1">
      <alignment horizontal="centerContinuous" vertical="top"/>
      <protection hidden="1"/>
    </xf>
    <xf numFmtId="0" fontId="0" fillId="4" borderId="0" xfId="0" applyFill="1" applyAlignment="1" applyProtection="1">
      <alignment horizontal="left" vertical="top"/>
      <protection hidden="1"/>
    </xf>
    <xf numFmtId="0" fontId="1" fillId="0" borderId="0" xfId="0" applyFont="1" applyAlignment="1" applyProtection="1">
      <alignment vertical="top"/>
      <protection hidden="1"/>
    </xf>
    <xf numFmtId="0" fontId="0" fillId="0" borderId="0" xfId="0" applyBorder="1" applyAlignment="1" applyProtection="1">
      <alignment vertical="top"/>
      <protection hidden="1"/>
    </xf>
    <xf numFmtId="0" fontId="0" fillId="4" borderId="0" xfId="0" applyFill="1" applyBorder="1" applyAlignment="1" applyProtection="1">
      <alignment horizontal="left" vertical="top"/>
      <protection hidden="1"/>
    </xf>
    <xf numFmtId="49" fontId="0" fillId="4" borderId="0" xfId="0" applyNumberFormat="1" applyFill="1" applyBorder="1" applyAlignment="1" applyProtection="1">
      <alignment horizontal="left" vertical="top"/>
      <protection hidden="1"/>
    </xf>
    <xf numFmtId="0" fontId="0" fillId="4" borderId="0" xfId="0" applyFill="1" applyBorder="1" applyAlignment="1" applyProtection="1">
      <alignment vertical="center" shrinkToFit="1"/>
      <protection hidden="1"/>
    </xf>
    <xf numFmtId="49" fontId="0" fillId="4" borderId="0" xfId="0" applyNumberFormat="1" applyFill="1" applyBorder="1" applyAlignment="1" applyProtection="1">
      <alignment vertical="top"/>
      <protection hidden="1"/>
    </xf>
    <xf numFmtId="49" fontId="1" fillId="4" borderId="0" xfId="0" applyNumberFormat="1" applyFont="1" applyFill="1" applyBorder="1" applyAlignment="1" applyProtection="1">
      <alignment vertical="top"/>
      <protection hidden="1"/>
    </xf>
    <xf numFmtId="0" fontId="1" fillId="0" borderId="0" xfId="0" applyFont="1" applyBorder="1" applyAlignment="1" applyProtection="1">
      <alignment vertical="top"/>
      <protection hidden="1"/>
    </xf>
    <xf numFmtId="0" fontId="1" fillId="4" borderId="0" xfId="0" quotePrefix="1" applyFont="1" applyFill="1" applyBorder="1" applyAlignment="1" applyProtection="1">
      <alignment vertical="top"/>
      <protection hidden="1"/>
    </xf>
    <xf numFmtId="0" fontId="0" fillId="4" borderId="5" xfId="0" applyFill="1" applyBorder="1" applyAlignment="1" applyProtection="1">
      <alignment vertical="top"/>
      <protection hidden="1"/>
    </xf>
    <xf numFmtId="0" fontId="27" fillId="0" borderId="0" xfId="0" applyFont="1" applyBorder="1" applyAlignment="1" applyProtection="1">
      <alignment vertical="top"/>
      <protection hidden="1"/>
    </xf>
    <xf numFmtId="0" fontId="26" fillId="0" borderId="0" xfId="0" applyFont="1" applyFill="1" applyAlignment="1" applyProtection="1">
      <alignment vertical="top"/>
      <protection hidden="1"/>
    </xf>
    <xf numFmtId="0" fontId="26" fillId="4" borderId="0" xfId="0" applyFont="1" applyFill="1" applyBorder="1" applyAlignment="1" applyProtection="1">
      <alignment horizontal="center" vertical="top"/>
      <protection hidden="1"/>
    </xf>
    <xf numFmtId="0" fontId="26" fillId="4" borderId="0" xfId="0" applyFont="1" applyFill="1" applyBorder="1" applyAlignment="1" applyProtection="1">
      <alignment horizontal="left" vertical="top"/>
      <protection hidden="1"/>
    </xf>
    <xf numFmtId="0" fontId="0" fillId="4" borderId="6" xfId="0" applyFill="1" applyBorder="1" applyAlignment="1" applyProtection="1">
      <alignment horizontal="left" vertical="top"/>
      <protection hidden="1"/>
    </xf>
    <xf numFmtId="0" fontId="0" fillId="4" borderId="7" xfId="0" applyFill="1" applyBorder="1" applyAlignment="1" applyProtection="1">
      <alignment horizontal="left" vertical="top"/>
      <protection hidden="1"/>
    </xf>
    <xf numFmtId="0" fontId="0" fillId="4" borderId="5" xfId="0" applyFill="1" applyBorder="1" applyAlignment="1" applyProtection="1">
      <alignment horizontal="left" vertical="top"/>
      <protection hidden="1"/>
    </xf>
    <xf numFmtId="0" fontId="0" fillId="4" borderId="8" xfId="0" applyFill="1" applyBorder="1" applyAlignment="1" applyProtection="1">
      <alignment horizontal="left" vertical="top"/>
      <protection hidden="1"/>
    </xf>
    <xf numFmtId="0" fontId="0" fillId="4" borderId="9" xfId="0" applyFill="1" applyBorder="1" applyAlignment="1" applyProtection="1">
      <alignment horizontal="left" vertical="top"/>
      <protection hidden="1"/>
    </xf>
    <xf numFmtId="0" fontId="0" fillId="4" borderId="10" xfId="0" applyFill="1" applyBorder="1" applyAlignment="1" applyProtection="1">
      <alignment horizontal="left" vertical="top"/>
      <protection hidden="1"/>
    </xf>
    <xf numFmtId="0" fontId="0" fillId="4" borderId="6" xfId="0" applyFill="1" applyBorder="1" applyAlignment="1" applyProtection="1">
      <alignment vertical="top"/>
      <protection hidden="1"/>
    </xf>
    <xf numFmtId="0" fontId="0" fillId="4" borderId="8" xfId="0" applyFill="1" applyBorder="1" applyAlignment="1" applyProtection="1">
      <alignment vertical="top"/>
      <protection hidden="1"/>
    </xf>
    <xf numFmtId="0" fontId="0" fillId="4" borderId="9" xfId="0" applyFill="1" applyBorder="1" applyAlignment="1" applyProtection="1">
      <alignment vertical="top"/>
      <protection hidden="1"/>
    </xf>
    <xf numFmtId="0" fontId="0" fillId="4" borderId="10" xfId="0" applyFill="1" applyBorder="1" applyAlignment="1" applyProtection="1">
      <alignment vertical="top"/>
      <protection hidden="1"/>
    </xf>
    <xf numFmtId="0" fontId="0" fillId="4" borderId="7" xfId="0" applyFill="1" applyBorder="1" applyAlignment="1" applyProtection="1">
      <alignment vertical="top"/>
      <protection hidden="1"/>
    </xf>
    <xf numFmtId="0" fontId="0" fillId="4" borderId="5" xfId="0" applyFill="1" applyBorder="1" applyAlignment="1" applyProtection="1">
      <alignment horizontal="center" vertical="top"/>
      <protection hidden="1"/>
    </xf>
    <xf numFmtId="0" fontId="0" fillId="4" borderId="10" xfId="0" applyFill="1" applyBorder="1" applyAlignment="1" applyProtection="1">
      <alignment horizontal="center" vertical="top"/>
      <protection hidden="1"/>
    </xf>
    <xf numFmtId="0" fontId="13" fillId="3" borderId="11" xfId="0" applyFont="1" applyFill="1" applyBorder="1" applyAlignment="1" applyProtection="1">
      <alignment horizontal="left" vertical="center"/>
      <protection hidden="1"/>
    </xf>
    <xf numFmtId="0" fontId="23" fillId="4" borderId="0" xfId="0" applyFont="1" applyFill="1" applyBorder="1" applyAlignment="1" applyProtection="1">
      <alignment horizontal="left" vertical="top"/>
      <protection hidden="1"/>
    </xf>
    <xf numFmtId="0" fontId="1" fillId="4" borderId="0" xfId="0" applyFont="1" applyFill="1" applyBorder="1" applyAlignment="1" applyProtection="1">
      <alignment horizontal="center" vertical="top"/>
      <protection hidden="1"/>
    </xf>
    <xf numFmtId="0" fontId="41" fillId="0" borderId="0" xfId="2" applyAlignment="1" applyProtection="1">
      <alignment vertical="top"/>
      <protection hidden="1"/>
    </xf>
    <xf numFmtId="0" fontId="41" fillId="0" borderId="0" xfId="2" applyAlignment="1" applyProtection="1">
      <alignment vertical="top" wrapText="1"/>
      <protection hidden="1"/>
    </xf>
    <xf numFmtId="0" fontId="17" fillId="0" borderId="0" xfId="3" applyFont="1" applyFill="1" applyProtection="1">
      <protection hidden="1"/>
    </xf>
    <xf numFmtId="0" fontId="17" fillId="0" borderId="0" xfId="3" applyFont="1" applyProtection="1">
      <protection hidden="1"/>
    </xf>
    <xf numFmtId="0" fontId="19" fillId="4" borderId="0" xfId="3" applyFont="1" applyFill="1" applyBorder="1" applyAlignment="1" applyProtection="1">
      <alignment vertical="top"/>
      <protection hidden="1"/>
    </xf>
    <xf numFmtId="0" fontId="17" fillId="4" borderId="0" xfId="3" applyFont="1" applyFill="1" applyBorder="1" applyAlignment="1" applyProtection="1">
      <alignment horizontal="right" vertical="center"/>
      <protection hidden="1"/>
    </xf>
    <xf numFmtId="0" fontId="17" fillId="0" borderId="0" xfId="3" applyFont="1" applyFill="1" applyBorder="1" applyAlignment="1" applyProtection="1">
      <alignment vertical="top"/>
      <protection hidden="1"/>
    </xf>
    <xf numFmtId="0" fontId="17" fillId="0" borderId="0" xfId="3" applyFont="1" applyBorder="1" applyAlignment="1" applyProtection="1">
      <alignment vertical="top"/>
      <protection hidden="1"/>
    </xf>
    <xf numFmtId="0" fontId="17" fillId="4" borderId="0" xfId="3" applyFont="1" applyFill="1" applyProtection="1">
      <protection hidden="1"/>
    </xf>
    <xf numFmtId="0" fontId="6" fillId="4" borderId="0" xfId="3" applyFont="1" applyFill="1" applyBorder="1" applyAlignment="1" applyProtection="1">
      <alignment vertical="top"/>
      <protection hidden="1"/>
    </xf>
    <xf numFmtId="0" fontId="6" fillId="4" borderId="0" xfId="3" applyFont="1" applyFill="1" applyBorder="1" applyAlignment="1" applyProtection="1">
      <alignment horizontal="right" vertical="center"/>
      <protection hidden="1"/>
    </xf>
    <xf numFmtId="0" fontId="6" fillId="0" borderId="0" xfId="3" applyFont="1" applyBorder="1" applyAlignment="1" applyProtection="1">
      <alignment vertical="top"/>
      <protection hidden="1"/>
    </xf>
    <xf numFmtId="0" fontId="6" fillId="4" borderId="0" xfId="3" applyFont="1" applyFill="1" applyBorder="1" applyAlignment="1" applyProtection="1">
      <alignment horizontal="left" vertical="center"/>
      <protection hidden="1"/>
    </xf>
    <xf numFmtId="0" fontId="6" fillId="4" borderId="0" xfId="3" applyFont="1" applyFill="1" applyBorder="1" applyAlignment="1" applyProtection="1">
      <alignment vertical="center"/>
      <protection hidden="1"/>
    </xf>
    <xf numFmtId="0" fontId="6" fillId="0" borderId="0" xfId="3" applyFont="1" applyBorder="1" applyAlignment="1" applyProtection="1">
      <alignment vertical="center"/>
      <protection hidden="1"/>
    </xf>
    <xf numFmtId="0" fontId="6" fillId="4" borderId="0" xfId="3" applyFont="1" applyFill="1" applyBorder="1" applyAlignment="1" applyProtection="1">
      <alignment horizontal="right" vertical="top"/>
      <protection hidden="1"/>
    </xf>
    <xf numFmtId="0" fontId="6" fillId="4" borderId="0" xfId="3" applyFont="1" applyFill="1" applyBorder="1" applyAlignment="1" applyProtection="1">
      <alignment horizontal="left" vertical="top"/>
      <protection hidden="1"/>
    </xf>
    <xf numFmtId="0" fontId="6" fillId="0" borderId="0" xfId="3" applyFont="1" applyFill="1" applyBorder="1" applyAlignment="1" applyProtection="1">
      <alignment vertical="top"/>
      <protection hidden="1"/>
    </xf>
    <xf numFmtId="0" fontId="17" fillId="4" borderId="0" xfId="3" applyFont="1" applyFill="1" applyBorder="1" applyAlignment="1" applyProtection="1">
      <alignment horizontal="center" vertical="center"/>
      <protection hidden="1"/>
    </xf>
    <xf numFmtId="14" fontId="6" fillId="0" borderId="0" xfId="3" applyNumberFormat="1" applyFont="1" applyFill="1" applyBorder="1" applyAlignment="1" applyProtection="1">
      <alignment horizontal="center" vertical="center"/>
      <protection hidden="1"/>
    </xf>
    <xf numFmtId="0" fontId="6" fillId="0" borderId="0" xfId="3" applyFont="1" applyFill="1" applyBorder="1" applyAlignment="1" applyProtection="1">
      <alignment vertical="center"/>
      <protection hidden="1"/>
    </xf>
    <xf numFmtId="0" fontId="6" fillId="4" borderId="0" xfId="3" applyFont="1" applyFill="1" applyBorder="1" applyAlignment="1" applyProtection="1">
      <alignment horizontal="center" vertical="center"/>
      <protection hidden="1"/>
    </xf>
    <xf numFmtId="0" fontId="6" fillId="0" borderId="0" xfId="3" applyFont="1" applyFill="1" applyBorder="1" applyAlignment="1" applyProtection="1">
      <alignment horizontal="center" vertical="center"/>
      <protection hidden="1"/>
    </xf>
    <xf numFmtId="0" fontId="6" fillId="4" borderId="0" xfId="3" applyNumberFormat="1" applyFont="1" applyFill="1" applyBorder="1" applyAlignment="1" applyProtection="1">
      <alignment vertical="top"/>
      <protection hidden="1"/>
    </xf>
    <xf numFmtId="0" fontId="6" fillId="4" borderId="12" xfId="3" applyFont="1" applyFill="1" applyBorder="1" applyAlignment="1" applyProtection="1">
      <alignment horizontal="center" vertical="top"/>
      <protection hidden="1"/>
    </xf>
    <xf numFmtId="0" fontId="6" fillId="4" borderId="13" xfId="3" applyFont="1" applyFill="1" applyBorder="1" applyAlignment="1" applyProtection="1">
      <alignment vertical="top"/>
      <protection hidden="1"/>
    </xf>
    <xf numFmtId="0" fontId="6" fillId="4" borderId="14" xfId="3" applyFont="1" applyFill="1" applyBorder="1" applyAlignment="1" applyProtection="1">
      <alignment vertical="top"/>
      <protection hidden="1"/>
    </xf>
    <xf numFmtId="0" fontId="6" fillId="4" borderId="15" xfId="3" applyFont="1" applyFill="1" applyBorder="1" applyAlignment="1" applyProtection="1">
      <alignment vertical="top"/>
      <protection hidden="1"/>
    </xf>
    <xf numFmtId="0" fontId="3" fillId="4" borderId="0" xfId="3" quotePrefix="1" applyFont="1" applyFill="1" applyBorder="1" applyAlignment="1" applyProtection="1">
      <alignment vertical="top"/>
      <protection hidden="1"/>
    </xf>
    <xf numFmtId="0" fontId="6" fillId="4" borderId="16" xfId="3" applyFont="1" applyFill="1" applyBorder="1" applyAlignment="1" applyProtection="1">
      <alignment horizontal="center" vertical="top"/>
      <protection hidden="1"/>
    </xf>
    <xf numFmtId="0" fontId="6" fillId="4" borderId="16" xfId="3" applyFont="1" applyFill="1" applyBorder="1" applyAlignment="1" applyProtection="1">
      <alignment vertical="top"/>
      <protection hidden="1"/>
    </xf>
    <xf numFmtId="0" fontId="6" fillId="4" borderId="17" xfId="3" applyFont="1" applyFill="1" applyBorder="1" applyAlignment="1" applyProtection="1">
      <alignment horizontal="center" vertical="top"/>
      <protection hidden="1"/>
    </xf>
    <xf numFmtId="0" fontId="6" fillId="4" borderId="17" xfId="3" applyFont="1" applyFill="1" applyBorder="1" applyAlignment="1" applyProtection="1">
      <alignment vertical="top"/>
      <protection hidden="1"/>
    </xf>
    <xf numFmtId="0" fontId="3" fillId="4" borderId="0" xfId="3" applyFont="1" applyFill="1" applyBorder="1" applyAlignment="1" applyProtection="1">
      <alignment vertical="top"/>
      <protection hidden="1"/>
    </xf>
    <xf numFmtId="0" fontId="6" fillId="4" borderId="18" xfId="3" applyFont="1" applyFill="1" applyBorder="1" applyAlignment="1" applyProtection="1">
      <alignment vertical="top"/>
      <protection hidden="1"/>
    </xf>
    <xf numFmtId="0" fontId="6" fillId="4" borderId="18" xfId="3" applyFont="1" applyFill="1" applyBorder="1" applyAlignment="1" applyProtection="1">
      <alignment horizontal="center" vertical="top"/>
      <protection hidden="1"/>
    </xf>
    <xf numFmtId="0" fontId="6" fillId="4" borderId="12" xfId="3" applyFont="1" applyFill="1" applyBorder="1" applyAlignment="1" applyProtection="1">
      <alignment vertical="top"/>
      <protection hidden="1"/>
    </xf>
    <xf numFmtId="0" fontId="6" fillId="4" borderId="4" xfId="3" applyFont="1" applyFill="1" applyBorder="1" applyAlignment="1" applyProtection="1">
      <alignment vertical="top"/>
      <protection hidden="1"/>
    </xf>
    <xf numFmtId="0" fontId="6" fillId="0" borderId="0" xfId="3" applyFont="1" applyProtection="1">
      <protection hidden="1"/>
    </xf>
    <xf numFmtId="0" fontId="8" fillId="4" borderId="0" xfId="0" applyFont="1" applyFill="1" applyBorder="1" applyAlignment="1" applyProtection="1">
      <alignment horizontal="left" vertical="top" wrapText="1"/>
      <protection hidden="1"/>
    </xf>
    <xf numFmtId="0" fontId="2" fillId="0" borderId="0" xfId="0" applyFont="1" applyBorder="1" applyAlignment="1" applyProtection="1">
      <alignment horizontal="left" vertical="top"/>
      <protection hidden="1"/>
    </xf>
    <xf numFmtId="0" fontId="17" fillId="4" borderId="0" xfId="3" applyFont="1" applyFill="1" applyAlignment="1" applyProtection="1">
      <alignment horizontal="center"/>
      <protection hidden="1"/>
    </xf>
    <xf numFmtId="0" fontId="6" fillId="4" borderId="19" xfId="3" applyFont="1" applyFill="1" applyBorder="1" applyAlignment="1" applyProtection="1">
      <alignment vertical="top"/>
      <protection hidden="1"/>
    </xf>
    <xf numFmtId="0" fontId="6" fillId="4" borderId="20" xfId="3" applyFont="1" applyFill="1" applyBorder="1" applyAlignment="1" applyProtection="1">
      <alignment horizontal="right" vertical="center" shrinkToFit="1"/>
      <protection hidden="1"/>
    </xf>
    <xf numFmtId="0" fontId="6" fillId="4" borderId="21" xfId="3" applyFont="1" applyFill="1" applyBorder="1" applyAlignment="1" applyProtection="1">
      <alignment horizontal="right" vertical="center"/>
      <protection hidden="1"/>
    </xf>
    <xf numFmtId="0" fontId="6" fillId="4" borderId="22" xfId="3" applyFont="1" applyFill="1" applyBorder="1" applyAlignment="1" applyProtection="1">
      <alignment horizontal="right" vertical="center"/>
      <protection hidden="1"/>
    </xf>
    <xf numFmtId="0" fontId="41" fillId="4" borderId="0" xfId="2" applyFont="1" applyFill="1" applyAlignment="1" applyProtection="1">
      <alignment vertical="top"/>
      <protection hidden="1"/>
    </xf>
    <xf numFmtId="0" fontId="47" fillId="4" borderId="0" xfId="3" applyFont="1" applyFill="1" applyBorder="1" applyAlignment="1" applyProtection="1">
      <alignment vertical="center"/>
      <protection hidden="1"/>
    </xf>
    <xf numFmtId="0" fontId="6" fillId="7" borderId="0" xfId="3" applyFont="1" applyFill="1" applyBorder="1" applyAlignment="1" applyProtection="1">
      <alignment horizontal="right" vertical="center"/>
      <protection hidden="1"/>
    </xf>
    <xf numFmtId="0" fontId="6" fillId="7" borderId="0" xfId="3" applyFont="1" applyFill="1" applyBorder="1" applyAlignment="1" applyProtection="1">
      <alignment horizontal="left" vertical="center"/>
      <protection hidden="1"/>
    </xf>
    <xf numFmtId="0" fontId="6" fillId="7" borderId="0" xfId="3" applyFont="1" applyFill="1" applyBorder="1" applyAlignment="1" applyProtection="1">
      <alignment vertical="top"/>
      <protection hidden="1"/>
    </xf>
    <xf numFmtId="0" fontId="6" fillId="7" borderId="0" xfId="3" applyFont="1" applyFill="1" applyBorder="1" applyAlignment="1" applyProtection="1">
      <alignment vertical="center"/>
      <protection hidden="1"/>
    </xf>
    <xf numFmtId="0" fontId="6" fillId="7" borderId="0" xfId="3" applyFont="1" applyFill="1" applyBorder="1" applyAlignment="1" applyProtection="1">
      <alignment horizontal="left" vertical="top"/>
      <protection hidden="1"/>
    </xf>
    <xf numFmtId="0" fontId="6" fillId="7" borderId="23" xfId="3" applyFont="1" applyFill="1" applyBorder="1" applyAlignment="1" applyProtection="1">
      <alignment horizontal="right" vertical="center"/>
      <protection hidden="1"/>
    </xf>
    <xf numFmtId="0" fontId="6" fillId="7" borderId="22" xfId="3" applyFont="1" applyFill="1" applyBorder="1" applyAlignment="1" applyProtection="1">
      <alignment horizontal="right" vertical="center"/>
      <protection hidden="1"/>
    </xf>
    <xf numFmtId="0" fontId="50" fillId="4" borderId="0" xfId="3" applyFont="1" applyFill="1" applyBorder="1" applyAlignment="1" applyProtection="1">
      <alignment horizontal="left" vertical="center"/>
      <protection locked="0" hidden="1"/>
    </xf>
    <xf numFmtId="0" fontId="50" fillId="4" borderId="0" xfId="3" applyFont="1" applyFill="1" applyBorder="1" applyAlignment="1" applyProtection="1">
      <alignment vertical="center"/>
      <protection locked="0" hidden="1"/>
    </xf>
    <xf numFmtId="0" fontId="7" fillId="4" borderId="0" xfId="3" applyFont="1" applyFill="1" applyBorder="1" applyAlignment="1" applyProtection="1">
      <alignment vertical="top"/>
      <protection locked="0"/>
    </xf>
    <xf numFmtId="0" fontId="50" fillId="4" borderId="0" xfId="3" applyFont="1" applyFill="1" applyBorder="1" applyAlignment="1" applyProtection="1">
      <alignment horizontal="left" vertical="top"/>
      <protection locked="0" hidden="1"/>
    </xf>
    <xf numFmtId="0" fontId="50" fillId="4" borderId="12" xfId="3" applyFont="1" applyFill="1" applyBorder="1" applyAlignment="1" applyProtection="1">
      <alignment vertical="top"/>
      <protection locked="0" hidden="1"/>
    </xf>
    <xf numFmtId="0" fontId="41" fillId="4" borderId="12" xfId="2" applyFill="1" applyBorder="1" applyAlignment="1" applyProtection="1">
      <alignment horizontal="center" vertical="top"/>
      <protection hidden="1"/>
    </xf>
    <xf numFmtId="0" fontId="18" fillId="4" borderId="0" xfId="3" applyFont="1" applyFill="1" applyBorder="1" applyAlignment="1" applyProtection="1">
      <alignment vertical="center"/>
      <protection locked="0" hidden="1"/>
    </xf>
    <xf numFmtId="205" fontId="18" fillId="4" borderId="0" xfId="3" quotePrefix="1" applyNumberFormat="1" applyFont="1" applyFill="1" applyBorder="1" applyAlignment="1" applyProtection="1">
      <alignment horizontal="left" vertical="center"/>
      <protection locked="0" hidden="1"/>
    </xf>
    <xf numFmtId="0" fontId="18" fillId="4" borderId="0" xfId="3" applyFont="1" applyFill="1" applyBorder="1" applyAlignment="1" applyProtection="1">
      <alignment horizontal="left" vertical="center"/>
      <protection locked="0" hidden="1"/>
    </xf>
    <xf numFmtId="0" fontId="41" fillId="4" borderId="0" xfId="2" applyFill="1" applyAlignment="1" applyProtection="1">
      <alignment vertical="top"/>
      <protection hidden="1"/>
    </xf>
    <xf numFmtId="0" fontId="42" fillId="4" borderId="0" xfId="2" applyFont="1" applyFill="1" applyAlignment="1" applyProtection="1">
      <alignment horizontal="centerContinuous" vertical="top"/>
      <protection hidden="1"/>
    </xf>
    <xf numFmtId="0" fontId="43" fillId="4" borderId="0" xfId="2" applyFont="1" applyFill="1" applyAlignment="1" applyProtection="1">
      <alignment horizontal="centerContinuous" vertical="top"/>
      <protection hidden="1"/>
    </xf>
    <xf numFmtId="0" fontId="41" fillId="4" borderId="13" xfId="2" applyFill="1" applyBorder="1" applyAlignment="1" applyProtection="1">
      <alignment vertical="top"/>
      <protection hidden="1"/>
    </xf>
    <xf numFmtId="0" fontId="41" fillId="4" borderId="14" xfId="2" applyFill="1" applyBorder="1" applyAlignment="1" applyProtection="1">
      <alignment vertical="top"/>
      <protection hidden="1"/>
    </xf>
    <xf numFmtId="0" fontId="41" fillId="4" borderId="15" xfId="2" applyFill="1" applyBorder="1" applyAlignment="1" applyProtection="1">
      <alignment vertical="top"/>
      <protection hidden="1"/>
    </xf>
    <xf numFmtId="0" fontId="41" fillId="4" borderId="12" xfId="2" applyFill="1" applyBorder="1" applyAlignment="1" applyProtection="1">
      <alignment vertical="top"/>
      <protection hidden="1"/>
    </xf>
    <xf numFmtId="0" fontId="42" fillId="4" borderId="12" xfId="2" applyFont="1" applyFill="1" applyBorder="1" applyAlignment="1" applyProtection="1">
      <alignment vertical="top"/>
      <protection hidden="1"/>
    </xf>
    <xf numFmtId="0" fontId="41" fillId="4" borderId="16" xfId="2" applyFill="1" applyBorder="1" applyAlignment="1" applyProtection="1">
      <alignment vertical="top" wrapText="1"/>
      <protection hidden="1"/>
    </xf>
    <xf numFmtId="0" fontId="41" fillId="4" borderId="13" xfId="2" applyFill="1" applyBorder="1" applyAlignment="1" applyProtection="1">
      <alignment horizontal="centerContinuous" vertical="top"/>
      <protection hidden="1"/>
    </xf>
    <xf numFmtId="0" fontId="41" fillId="4" borderId="14" xfId="2" applyFill="1" applyBorder="1" applyAlignment="1" applyProtection="1">
      <alignment horizontal="centerContinuous" vertical="top"/>
      <protection hidden="1"/>
    </xf>
    <xf numFmtId="0" fontId="42" fillId="4" borderId="14" xfId="2" applyFont="1" applyFill="1" applyBorder="1" applyAlignment="1" applyProtection="1">
      <alignment horizontal="centerContinuous" vertical="top"/>
      <protection hidden="1"/>
    </xf>
    <xf numFmtId="0" fontId="42" fillId="4" borderId="15" xfId="2" applyFont="1" applyFill="1" applyBorder="1" applyAlignment="1" applyProtection="1">
      <alignment horizontal="centerContinuous" vertical="top"/>
      <protection hidden="1"/>
    </xf>
    <xf numFmtId="0" fontId="41" fillId="4" borderId="16" xfId="2" applyFill="1" applyBorder="1" applyAlignment="1" applyProtection="1">
      <alignment horizontal="center" vertical="top"/>
      <protection hidden="1"/>
    </xf>
    <xf numFmtId="0" fontId="41" fillId="4" borderId="17" xfId="2" applyFill="1" applyBorder="1" applyAlignment="1" applyProtection="1">
      <alignment horizontal="center" vertical="top"/>
      <protection hidden="1"/>
    </xf>
    <xf numFmtId="0" fontId="41" fillId="4" borderId="18" xfId="2" applyFill="1" applyBorder="1" applyAlignment="1" applyProtection="1">
      <alignment horizontal="center" vertical="top"/>
      <protection hidden="1"/>
    </xf>
    <xf numFmtId="0" fontId="41" fillId="4" borderId="12" xfId="2" quotePrefix="1" applyFill="1" applyBorder="1" applyAlignment="1" applyProtection="1">
      <alignment vertical="top"/>
      <protection hidden="1"/>
    </xf>
    <xf numFmtId="0" fontId="41" fillId="4" borderId="0" xfId="2" applyFill="1" applyBorder="1" applyAlignment="1" applyProtection="1">
      <alignment vertical="top"/>
      <protection hidden="1"/>
    </xf>
    <xf numFmtId="0" fontId="44" fillId="4" borderId="16" xfId="2" applyFont="1" applyFill="1" applyBorder="1" applyAlignment="1" applyProtection="1">
      <alignment horizontal="center" vertical="top"/>
      <protection hidden="1"/>
    </xf>
    <xf numFmtId="0" fontId="41" fillId="4" borderId="8" xfId="2" applyFill="1" applyBorder="1" applyAlignment="1" applyProtection="1">
      <alignment horizontal="left" vertical="top"/>
      <protection hidden="1"/>
    </xf>
    <xf numFmtId="0" fontId="41" fillId="4" borderId="10" xfId="2" applyFill="1" applyBorder="1" applyAlignment="1" applyProtection="1">
      <alignment horizontal="left" vertical="top"/>
      <protection hidden="1"/>
    </xf>
    <xf numFmtId="0" fontId="44" fillId="4" borderId="18" xfId="2" applyFont="1" applyFill="1" applyBorder="1" applyAlignment="1" applyProtection="1">
      <alignment horizontal="center" vertical="top"/>
      <protection hidden="1"/>
    </xf>
    <xf numFmtId="0" fontId="41" fillId="4" borderId="8" xfId="2" applyFill="1" applyBorder="1" applyAlignment="1" applyProtection="1">
      <alignment horizontal="center" vertical="top"/>
      <protection hidden="1"/>
    </xf>
    <xf numFmtId="0" fontId="41" fillId="4" borderId="10" xfId="2" applyFill="1" applyBorder="1" applyAlignment="1" applyProtection="1">
      <alignment horizontal="center" vertical="top"/>
      <protection hidden="1"/>
    </xf>
    <xf numFmtId="0" fontId="41" fillId="4" borderId="9" xfId="2" applyFill="1" applyBorder="1" applyAlignment="1" applyProtection="1">
      <alignment horizontal="left" vertical="top"/>
      <protection hidden="1"/>
    </xf>
    <xf numFmtId="9" fontId="44" fillId="4" borderId="16" xfId="2" applyNumberFormat="1" applyFont="1" applyFill="1" applyBorder="1" applyAlignment="1" applyProtection="1">
      <alignment horizontal="center" vertical="top"/>
      <protection hidden="1"/>
    </xf>
    <xf numFmtId="9" fontId="44" fillId="4" borderId="18" xfId="2" applyNumberFormat="1" applyFont="1" applyFill="1" applyBorder="1" applyAlignment="1" applyProtection="1">
      <alignment horizontal="center" vertical="top"/>
      <protection hidden="1"/>
    </xf>
    <xf numFmtId="9" fontId="41" fillId="4" borderId="8" xfId="2" applyNumberFormat="1" applyFill="1" applyBorder="1" applyAlignment="1" applyProtection="1">
      <alignment horizontal="center" vertical="top"/>
      <protection hidden="1"/>
    </xf>
    <xf numFmtId="9" fontId="41" fillId="4" borderId="10" xfId="2" applyNumberFormat="1" applyFill="1" applyBorder="1" applyAlignment="1" applyProtection="1">
      <alignment horizontal="center" vertical="top"/>
      <protection hidden="1"/>
    </xf>
    <xf numFmtId="0" fontId="45" fillId="4" borderId="0" xfId="2" applyFont="1" applyFill="1" applyAlignment="1" applyProtection="1">
      <alignment horizontal="center" vertical="top"/>
      <protection hidden="1"/>
    </xf>
    <xf numFmtId="0" fontId="45" fillId="4" borderId="0" xfId="2" applyFont="1" applyFill="1" applyAlignment="1" applyProtection="1">
      <alignment vertical="top"/>
      <protection hidden="1"/>
    </xf>
    <xf numFmtId="0" fontId="41" fillId="4" borderId="0" xfId="2" applyFont="1" applyFill="1" applyAlignment="1" applyProtection="1">
      <alignment horizontal="center" vertical="top"/>
      <protection hidden="1"/>
    </xf>
    <xf numFmtId="0" fontId="52" fillId="4" borderId="0" xfId="2" applyFont="1" applyFill="1" applyAlignment="1" applyProtection="1">
      <alignment horizontal="center" vertical="top"/>
      <protection hidden="1"/>
    </xf>
    <xf numFmtId="0" fontId="41" fillId="4" borderId="0" xfId="2" applyFont="1" applyFill="1" applyAlignment="1" applyProtection="1">
      <alignment horizontal="right" vertical="top"/>
      <protection hidden="1"/>
    </xf>
    <xf numFmtId="0" fontId="23" fillId="4" borderId="8" xfId="0" applyFont="1" applyFill="1" applyBorder="1" applyAlignment="1" applyProtection="1">
      <alignment horizontal="center" vertical="top"/>
      <protection hidden="1"/>
    </xf>
    <xf numFmtId="0" fontId="23" fillId="4" borderId="9" xfId="0" applyFont="1" applyFill="1" applyBorder="1" applyAlignment="1" applyProtection="1">
      <alignment horizontal="center" vertical="top"/>
      <protection hidden="1"/>
    </xf>
    <xf numFmtId="0" fontId="23" fillId="4" borderId="24" xfId="0" applyFont="1" applyFill="1" applyBorder="1" applyAlignment="1" applyProtection="1">
      <alignment vertical="top"/>
      <protection hidden="1"/>
    </xf>
    <xf numFmtId="0" fontId="23" fillId="4" borderId="25" xfId="0" applyFont="1" applyFill="1" applyBorder="1" applyAlignment="1" applyProtection="1">
      <alignment vertical="top"/>
      <protection hidden="1"/>
    </xf>
    <xf numFmtId="0" fontId="23" fillId="4" borderId="26" xfId="0" applyFont="1" applyFill="1" applyBorder="1" applyAlignment="1" applyProtection="1">
      <alignment vertical="top"/>
      <protection hidden="1"/>
    </xf>
    <xf numFmtId="206" fontId="23" fillId="4" borderId="12" xfId="0" applyNumberFormat="1" applyFont="1" applyFill="1" applyBorder="1" applyAlignment="1" applyProtection="1">
      <alignment horizontal="center" vertical="center"/>
      <protection locked="0"/>
    </xf>
    <xf numFmtId="207" fontId="23" fillId="4" borderId="12" xfId="0" applyNumberFormat="1" applyFont="1" applyFill="1" applyBorder="1" applyAlignment="1" applyProtection="1">
      <alignment horizontal="center" vertical="center"/>
      <protection locked="0"/>
    </xf>
    <xf numFmtId="14" fontId="23" fillId="4" borderId="12" xfId="0" applyNumberFormat="1" applyFont="1" applyFill="1" applyBorder="1" applyAlignment="1" applyProtection="1">
      <alignment horizontal="center" vertical="center"/>
      <protection locked="0"/>
    </xf>
    <xf numFmtId="0" fontId="23" fillId="4" borderId="12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vertical="center"/>
      <protection hidden="1"/>
    </xf>
    <xf numFmtId="0" fontId="23" fillId="4" borderId="0" xfId="0" applyFont="1" applyFill="1" applyBorder="1" applyAlignment="1" applyProtection="1">
      <alignment horizontal="right" vertical="center"/>
      <protection hidden="1"/>
    </xf>
    <xf numFmtId="0" fontId="23" fillId="4" borderId="25" xfId="0" applyFont="1" applyFill="1" applyBorder="1" applyAlignment="1" applyProtection="1">
      <alignment vertical="center"/>
      <protection hidden="1"/>
    </xf>
    <xf numFmtId="0" fontId="23" fillId="4" borderId="26" xfId="0" quotePrefix="1" applyFont="1" applyFill="1" applyBorder="1" applyAlignment="1" applyProtection="1">
      <alignment vertical="top"/>
      <protection hidden="1"/>
    </xf>
    <xf numFmtId="14" fontId="28" fillId="4" borderId="12" xfId="0" applyNumberFormat="1" applyFont="1" applyFill="1" applyBorder="1" applyAlignment="1" applyProtection="1">
      <alignment horizontal="center" vertical="center"/>
      <protection locked="0"/>
    </xf>
    <xf numFmtId="0" fontId="23" fillId="4" borderId="0" xfId="0" quotePrefix="1" applyFont="1" applyFill="1" applyBorder="1" applyAlignment="1" applyProtection="1">
      <alignment horizontal="center" vertical="top"/>
      <protection hidden="1"/>
    </xf>
    <xf numFmtId="0" fontId="23" fillId="4" borderId="12" xfId="0" applyFont="1" applyFill="1" applyBorder="1" applyAlignment="1" applyProtection="1">
      <alignment horizontal="center" vertical="top"/>
      <protection hidden="1"/>
    </xf>
    <xf numFmtId="49" fontId="23" fillId="4" borderId="0" xfId="0" quotePrefix="1" applyNumberFormat="1" applyFont="1" applyFill="1" applyBorder="1" applyAlignment="1" applyProtection="1">
      <alignment horizontal="center" vertical="top"/>
      <protection hidden="1"/>
    </xf>
    <xf numFmtId="0" fontId="23" fillId="4" borderId="24" xfId="0" applyFont="1" applyFill="1" applyBorder="1" applyAlignment="1" applyProtection="1">
      <alignment horizontal="center" vertical="top"/>
      <protection hidden="1"/>
    </xf>
    <xf numFmtId="0" fontId="0" fillId="4" borderId="26" xfId="0" applyFill="1" applyBorder="1" applyAlignment="1" applyProtection="1">
      <alignment vertical="top"/>
      <protection hidden="1"/>
    </xf>
    <xf numFmtId="0" fontId="1" fillId="4" borderId="0" xfId="0" applyFont="1" applyFill="1" applyBorder="1" applyAlignment="1" applyProtection="1">
      <alignment horizontal="left" vertical="top"/>
      <protection hidden="1"/>
    </xf>
    <xf numFmtId="0" fontId="1" fillId="4" borderId="25" xfId="0" applyFont="1" applyFill="1" applyBorder="1" applyAlignment="1" applyProtection="1">
      <alignment vertical="top"/>
      <protection hidden="1"/>
    </xf>
    <xf numFmtId="0" fontId="23" fillId="4" borderId="12" xfId="0" applyFont="1" applyFill="1" applyBorder="1" applyAlignment="1" applyProtection="1">
      <alignment horizontal="center" vertical="top" shrinkToFit="1"/>
      <protection hidden="1"/>
    </xf>
    <xf numFmtId="0" fontId="1" fillId="4" borderId="26" xfId="0" applyFont="1" applyFill="1" applyBorder="1" applyAlignment="1" applyProtection="1">
      <alignment vertical="top"/>
      <protection hidden="1"/>
    </xf>
    <xf numFmtId="0" fontId="1" fillId="4" borderId="6" xfId="0" applyFont="1" applyFill="1" applyBorder="1" applyAlignment="1" applyProtection="1">
      <alignment vertical="top"/>
      <protection hidden="1"/>
    </xf>
    <xf numFmtId="0" fontId="1" fillId="4" borderId="7" xfId="0" applyFont="1" applyFill="1" applyBorder="1" applyAlignment="1" applyProtection="1">
      <alignment vertical="top"/>
      <protection hidden="1"/>
    </xf>
    <xf numFmtId="0" fontId="20" fillId="4" borderId="7" xfId="0" applyFont="1" applyFill="1" applyBorder="1" applyAlignment="1" applyProtection="1">
      <alignment vertical="top"/>
      <protection hidden="1"/>
    </xf>
    <xf numFmtId="0" fontId="1" fillId="4" borderId="5" xfId="0" applyFont="1" applyFill="1" applyBorder="1" applyAlignment="1" applyProtection="1">
      <alignment vertical="top"/>
      <protection hidden="1"/>
    </xf>
    <xf numFmtId="0" fontId="20" fillId="4" borderId="26" xfId="0" applyFont="1" applyFill="1" applyBorder="1" applyAlignment="1" applyProtection="1">
      <alignment horizontal="left" vertical="top"/>
      <protection hidden="1"/>
    </xf>
    <xf numFmtId="0" fontId="0" fillId="4" borderId="25" xfId="0" applyFill="1" applyBorder="1" applyAlignment="1" applyProtection="1">
      <alignment vertical="top"/>
      <protection hidden="1"/>
    </xf>
    <xf numFmtId="0" fontId="0" fillId="4" borderId="0" xfId="0" applyFill="1" applyBorder="1" applyAlignment="1" applyProtection="1">
      <alignment horizontal="center" vertical="top"/>
      <protection hidden="1"/>
    </xf>
    <xf numFmtId="0" fontId="0" fillId="4" borderId="0" xfId="0" applyFill="1" applyBorder="1" applyAlignment="1" applyProtection="1">
      <alignment vertical="top" shrinkToFit="1"/>
      <protection hidden="1"/>
    </xf>
    <xf numFmtId="0" fontId="1" fillId="4" borderId="8" xfId="0" applyFont="1" applyFill="1" applyBorder="1" applyAlignment="1" applyProtection="1">
      <alignment vertical="top"/>
      <protection hidden="1"/>
    </xf>
    <xf numFmtId="0" fontId="1" fillId="4" borderId="9" xfId="0" applyFont="1" applyFill="1" applyBorder="1" applyAlignment="1" applyProtection="1">
      <alignment vertical="top"/>
      <protection hidden="1"/>
    </xf>
    <xf numFmtId="0" fontId="20" fillId="4" borderId="9" xfId="0" applyFont="1" applyFill="1" applyBorder="1" applyAlignment="1" applyProtection="1">
      <alignment vertical="top"/>
      <protection hidden="1"/>
    </xf>
    <xf numFmtId="0" fontId="1" fillId="4" borderId="10" xfId="0" applyFont="1" applyFill="1" applyBorder="1" applyAlignment="1" applyProtection="1">
      <alignment vertical="top"/>
      <protection hidden="1"/>
    </xf>
    <xf numFmtId="0" fontId="23" fillId="4" borderId="9" xfId="0" applyFont="1" applyFill="1" applyBorder="1" applyAlignment="1" applyProtection="1">
      <alignment vertical="top"/>
      <protection hidden="1"/>
    </xf>
    <xf numFmtId="0" fontId="23" fillId="4" borderId="10" xfId="0" applyFont="1" applyFill="1" applyBorder="1" applyAlignment="1" applyProtection="1">
      <alignment vertical="top"/>
      <protection hidden="1"/>
    </xf>
    <xf numFmtId="0" fontId="3" fillId="4" borderId="12" xfId="2" applyFont="1" applyFill="1" applyBorder="1" applyAlignment="1" applyProtection="1">
      <alignment horizontal="center" vertical="top"/>
    </xf>
    <xf numFmtId="0" fontId="10" fillId="4" borderId="0" xfId="0" applyFont="1" applyFill="1" applyBorder="1" applyAlignment="1" applyProtection="1">
      <alignment horizontal="centerContinuous" vertical="top"/>
      <protection hidden="1"/>
    </xf>
    <xf numFmtId="0" fontId="10" fillId="4" borderId="0" xfId="3" applyFont="1" applyFill="1" applyBorder="1" applyAlignment="1" applyProtection="1">
      <alignment horizontal="centerContinuous" vertical="center"/>
      <protection hidden="1"/>
    </xf>
    <xf numFmtId="0" fontId="23" fillId="4" borderId="0" xfId="0" applyFont="1" applyFill="1" applyBorder="1" applyAlignment="1" applyProtection="1">
      <alignment horizontal="centerContinuous" vertical="top"/>
      <protection hidden="1"/>
    </xf>
    <xf numFmtId="0" fontId="23" fillId="4" borderId="6" xfId="0" applyFont="1" applyFill="1" applyBorder="1" applyAlignment="1" applyProtection="1">
      <alignment vertical="top"/>
      <protection hidden="1"/>
    </xf>
    <xf numFmtId="0" fontId="23" fillId="4" borderId="7" xfId="0" applyFont="1" applyFill="1" applyBorder="1" applyAlignment="1" applyProtection="1">
      <alignment vertical="top"/>
      <protection hidden="1"/>
    </xf>
    <xf numFmtId="0" fontId="23" fillId="4" borderId="5" xfId="0" applyFont="1" applyFill="1" applyBorder="1" applyAlignment="1" applyProtection="1">
      <alignment vertical="top"/>
      <protection hidden="1"/>
    </xf>
    <xf numFmtId="0" fontId="3" fillId="4" borderId="0" xfId="2" applyFont="1" applyFill="1" applyBorder="1" applyAlignment="1" applyProtection="1">
      <alignment horizontal="centerContinuous" vertical="top"/>
    </xf>
    <xf numFmtId="0" fontId="13" fillId="4" borderId="0" xfId="2" applyFont="1" applyFill="1" applyBorder="1" applyAlignment="1" applyProtection="1">
      <alignment horizontal="centerContinuous" vertical="top"/>
      <protection locked="0" hidden="1"/>
    </xf>
    <xf numFmtId="0" fontId="3" fillId="4" borderId="7" xfId="2" applyFont="1" applyFill="1" applyBorder="1" applyAlignment="1" applyProtection="1">
      <alignment horizontal="center" vertical="top"/>
    </xf>
    <xf numFmtId="0" fontId="3" fillId="4" borderId="7" xfId="2" applyFont="1" applyFill="1" applyBorder="1" applyAlignment="1" applyProtection="1">
      <alignment vertical="top" wrapText="1"/>
    </xf>
    <xf numFmtId="0" fontId="13" fillId="4" borderId="7" xfId="2" applyFont="1" applyFill="1" applyBorder="1" applyAlignment="1" applyProtection="1">
      <alignment vertical="top"/>
      <protection locked="0" hidden="1"/>
    </xf>
    <xf numFmtId="0" fontId="3" fillId="4" borderId="9" xfId="2" applyFont="1" applyFill="1" applyBorder="1" applyAlignment="1" applyProtection="1">
      <alignment horizontal="center" vertical="top"/>
    </xf>
    <xf numFmtId="0" fontId="3" fillId="4" borderId="9" xfId="2" applyFont="1" applyFill="1" applyBorder="1" applyAlignment="1" applyProtection="1">
      <alignment vertical="top" wrapText="1"/>
    </xf>
    <xf numFmtId="0" fontId="13" fillId="4" borderId="9" xfId="2" applyFont="1" applyFill="1" applyBorder="1" applyAlignment="1" applyProtection="1">
      <alignment vertical="top"/>
      <protection locked="0" hidden="1"/>
    </xf>
    <xf numFmtId="0" fontId="24" fillId="4" borderId="0" xfId="0" applyFont="1" applyFill="1" applyBorder="1" applyAlignment="1" applyProtection="1">
      <alignment horizontal="centerContinuous" vertical="top"/>
      <protection hidden="1"/>
    </xf>
    <xf numFmtId="0" fontId="10" fillId="4" borderId="0" xfId="3" applyFont="1" applyFill="1" applyBorder="1" applyAlignment="1" applyProtection="1">
      <alignment horizontal="centerContinuous" vertical="top"/>
      <protection hidden="1"/>
    </xf>
    <xf numFmtId="0" fontId="18" fillId="4" borderId="0" xfId="3" applyFont="1" applyFill="1" applyBorder="1" applyAlignment="1" applyProtection="1">
      <alignment vertical="top"/>
      <protection hidden="1"/>
    </xf>
    <xf numFmtId="0" fontId="23" fillId="4" borderId="12" xfId="0" applyFont="1" applyFill="1" applyBorder="1" applyAlignment="1" applyProtection="1">
      <alignment horizontal="center" vertical="top"/>
      <protection locked="0"/>
    </xf>
    <xf numFmtId="0" fontId="25" fillId="4" borderId="12" xfId="0" applyFont="1" applyFill="1" applyBorder="1" applyAlignment="1" applyProtection="1">
      <alignment horizontal="center" vertical="center"/>
      <protection locked="0"/>
    </xf>
    <xf numFmtId="0" fontId="28" fillId="4" borderId="26" xfId="0" quotePrefix="1" applyFont="1" applyFill="1" applyBorder="1" applyAlignment="1" applyProtection="1">
      <alignment horizontal="right" vertical="top"/>
      <protection hidden="1"/>
    </xf>
    <xf numFmtId="0" fontId="23" fillId="4" borderId="26" xfId="0" applyFont="1" applyFill="1" applyBorder="1" applyAlignment="1" applyProtection="1">
      <alignment horizontal="right" vertical="top"/>
      <protection hidden="1"/>
    </xf>
    <xf numFmtId="0" fontId="23" fillId="4" borderId="26" xfId="0" applyFont="1" applyFill="1" applyBorder="1" applyAlignment="1" applyProtection="1">
      <alignment horizontal="right" vertical="center"/>
      <protection hidden="1"/>
    </xf>
    <xf numFmtId="0" fontId="23" fillId="4" borderId="26" xfId="0" quotePrefix="1" applyFont="1" applyFill="1" applyBorder="1" applyAlignment="1" applyProtection="1">
      <alignment horizontal="right" vertical="top"/>
      <protection hidden="1"/>
    </xf>
    <xf numFmtId="49" fontId="28" fillId="4" borderId="26" xfId="0" quotePrefix="1" applyNumberFormat="1" applyFont="1" applyFill="1" applyBorder="1" applyAlignment="1" applyProtection="1">
      <alignment horizontal="right" vertical="top"/>
      <protection hidden="1"/>
    </xf>
    <xf numFmtId="0" fontId="23" fillId="4" borderId="8" xfId="0" quotePrefix="1" applyFont="1" applyFill="1" applyBorder="1" applyAlignment="1" applyProtection="1">
      <alignment vertical="top"/>
      <protection hidden="1"/>
    </xf>
    <xf numFmtId="0" fontId="23" fillId="4" borderId="6" xfId="0" quotePrefix="1" applyFont="1" applyFill="1" applyBorder="1" applyAlignment="1" applyProtection="1">
      <alignment vertical="top"/>
      <protection hidden="1"/>
    </xf>
    <xf numFmtId="0" fontId="23" fillId="4" borderId="9" xfId="0" applyFont="1" applyFill="1" applyBorder="1" applyAlignment="1" applyProtection="1">
      <alignment horizontal="left" vertical="top"/>
      <protection hidden="1"/>
    </xf>
    <xf numFmtId="0" fontId="26" fillId="0" borderId="0" xfId="0" applyFont="1" applyBorder="1" applyAlignment="1" applyProtection="1">
      <alignment vertical="top"/>
      <protection hidden="1"/>
    </xf>
    <xf numFmtId="0" fontId="26" fillId="0" borderId="0" xfId="0" applyFont="1" applyAlignment="1" applyProtection="1">
      <alignment vertical="top"/>
      <protection hidden="1"/>
    </xf>
    <xf numFmtId="0" fontId="0" fillId="4" borderId="6" xfId="0" applyFill="1" applyBorder="1" applyAlignment="1" applyProtection="1">
      <alignment horizontal="center" vertical="top"/>
      <protection hidden="1"/>
    </xf>
    <xf numFmtId="0" fontId="0" fillId="4" borderId="7" xfId="0" applyFill="1" applyBorder="1" applyAlignment="1" applyProtection="1">
      <alignment horizontal="center" vertical="top"/>
      <protection hidden="1"/>
    </xf>
    <xf numFmtId="0" fontId="0" fillId="4" borderId="8" xfId="0" applyFill="1" applyBorder="1" applyAlignment="1" applyProtection="1">
      <alignment horizontal="center" vertical="top"/>
      <protection hidden="1"/>
    </xf>
    <xf numFmtId="0" fontId="0" fillId="4" borderId="9" xfId="0" applyFill="1" applyBorder="1" applyAlignment="1" applyProtection="1">
      <alignment horizontal="center" vertical="top"/>
      <protection hidden="1"/>
    </xf>
    <xf numFmtId="0" fontId="3" fillId="4" borderId="12" xfId="2" applyFont="1" applyFill="1" applyBorder="1" applyAlignment="1" applyProtection="1">
      <alignment vertical="top"/>
    </xf>
    <xf numFmtId="0" fontId="3" fillId="4" borderId="12" xfId="2" applyFont="1" applyFill="1" applyBorder="1" applyAlignment="1" applyProtection="1">
      <alignment vertical="top" wrapText="1"/>
    </xf>
    <xf numFmtId="0" fontId="6" fillId="4" borderId="12" xfId="3" applyFont="1" applyFill="1" applyBorder="1" applyAlignment="1" applyProtection="1">
      <alignment horizontal="right" vertical="top"/>
      <protection hidden="1"/>
    </xf>
    <xf numFmtId="0" fontId="53" fillId="4" borderId="0" xfId="0" applyFont="1" applyFill="1" applyBorder="1" applyAlignment="1" applyProtection="1">
      <alignment vertical="top"/>
      <protection hidden="1"/>
    </xf>
    <xf numFmtId="0" fontId="3" fillId="4" borderId="12" xfId="3" applyFont="1" applyFill="1" applyBorder="1" applyAlignment="1" applyProtection="1">
      <alignment horizontal="center" vertical="top"/>
      <protection hidden="1"/>
    </xf>
    <xf numFmtId="0" fontId="10" fillId="4" borderId="0" xfId="0" applyFont="1" applyFill="1" applyBorder="1" applyAlignment="1" applyProtection="1">
      <alignment horizontal="left" vertical="top"/>
      <protection hidden="1"/>
    </xf>
    <xf numFmtId="0" fontId="24" fillId="4" borderId="0" xfId="0" applyFont="1" applyFill="1" applyBorder="1" applyAlignment="1" applyProtection="1">
      <alignment horizontal="left" vertical="top"/>
      <protection hidden="1"/>
    </xf>
    <xf numFmtId="0" fontId="10" fillId="4" borderId="0" xfId="3" applyFont="1" applyFill="1" applyBorder="1" applyAlignment="1" applyProtection="1">
      <alignment horizontal="left" vertical="top"/>
      <protection hidden="1"/>
    </xf>
    <xf numFmtId="0" fontId="23" fillId="4" borderId="12" xfId="0" applyFont="1" applyFill="1" applyBorder="1" applyAlignment="1" applyProtection="1">
      <alignment vertical="top"/>
      <protection hidden="1"/>
    </xf>
    <xf numFmtId="0" fontId="28" fillId="4" borderId="12" xfId="0" applyFont="1" applyFill="1" applyBorder="1" applyAlignment="1" applyProtection="1">
      <alignment vertical="top"/>
      <protection hidden="1"/>
    </xf>
    <xf numFmtId="0" fontId="41" fillId="4" borderId="0" xfId="2" applyFont="1" applyFill="1" applyBorder="1" applyAlignment="1" applyProtection="1">
      <alignment vertical="top"/>
      <protection hidden="1"/>
    </xf>
    <xf numFmtId="0" fontId="41" fillId="4" borderId="0" xfId="2" applyFill="1" applyBorder="1" applyAlignment="1" applyProtection="1">
      <alignment vertical="top" wrapText="1"/>
      <protection hidden="1"/>
    </xf>
    <xf numFmtId="9" fontId="41" fillId="4" borderId="0" xfId="2" applyNumberFormat="1" applyFill="1" applyBorder="1" applyAlignment="1" applyProtection="1">
      <alignment horizontal="center" vertical="top"/>
      <protection hidden="1"/>
    </xf>
    <xf numFmtId="0" fontId="41" fillId="4" borderId="0" xfId="2" applyFill="1" applyAlignment="1" applyProtection="1">
      <alignment vertical="top" wrapText="1"/>
      <protection hidden="1"/>
    </xf>
    <xf numFmtId="0" fontId="41" fillId="4" borderId="12" xfId="2" applyFill="1" applyBorder="1" applyAlignment="1" applyProtection="1">
      <alignment horizontal="center" vertical="top" wrapText="1"/>
      <protection hidden="1"/>
    </xf>
    <xf numFmtId="0" fontId="41" fillId="4" borderId="12" xfId="2" quotePrefix="1" applyFill="1" applyBorder="1" applyAlignment="1" applyProtection="1">
      <alignment horizontal="center" vertical="top"/>
      <protection hidden="1"/>
    </xf>
    <xf numFmtId="0" fontId="41" fillId="4" borderId="0" xfId="2" quotePrefix="1" applyFill="1" applyBorder="1" applyAlignment="1" applyProtection="1">
      <alignment vertical="top"/>
      <protection hidden="1"/>
    </xf>
    <xf numFmtId="0" fontId="41" fillId="4" borderId="0" xfId="2" applyFill="1" applyBorder="1" applyAlignment="1" applyProtection="1">
      <alignment vertical="top" shrinkToFit="1"/>
      <protection hidden="1"/>
    </xf>
    <xf numFmtId="0" fontId="41" fillId="4" borderId="0" xfId="2" applyFill="1" applyBorder="1" applyAlignment="1" applyProtection="1">
      <alignment horizontal="centerContinuous" vertical="top"/>
      <protection hidden="1"/>
    </xf>
    <xf numFmtId="0" fontId="47" fillId="4" borderId="0" xfId="3" applyFont="1" applyFill="1" applyBorder="1" applyAlignment="1" applyProtection="1">
      <alignment vertical="top"/>
      <protection hidden="1"/>
    </xf>
    <xf numFmtId="0" fontId="54" fillId="4" borderId="0" xfId="2" applyFont="1" applyFill="1" applyAlignment="1" applyProtection="1">
      <alignment horizontal="centerContinuous" vertical="top"/>
      <protection hidden="1"/>
    </xf>
    <xf numFmtId="0" fontId="41" fillId="4" borderId="13" xfId="2" applyNumberFormat="1" applyFont="1" applyFill="1" applyBorder="1" applyAlignment="1" applyProtection="1">
      <alignment horizontal="right" vertical="top" shrinkToFit="1"/>
      <protection hidden="1"/>
    </xf>
    <xf numFmtId="0" fontId="41" fillId="4" borderId="6" xfId="2" applyFill="1" applyBorder="1" applyAlignment="1" applyProtection="1">
      <alignment vertical="top"/>
      <protection hidden="1"/>
    </xf>
    <xf numFmtId="0" fontId="41" fillId="4" borderId="7" xfId="2" applyFill="1" applyBorder="1" applyAlignment="1" applyProtection="1">
      <alignment vertical="top"/>
      <protection hidden="1"/>
    </xf>
    <xf numFmtId="0" fontId="41" fillId="4" borderId="5" xfId="2" applyFill="1" applyBorder="1" applyAlignment="1" applyProtection="1">
      <alignment vertical="top"/>
      <protection hidden="1"/>
    </xf>
    <xf numFmtId="0" fontId="3" fillId="4" borderId="12" xfId="2" applyFont="1" applyFill="1" applyBorder="1" applyAlignment="1" applyProtection="1">
      <alignment horizontal="center" vertical="top"/>
      <protection hidden="1"/>
    </xf>
    <xf numFmtId="0" fontId="3" fillId="4" borderId="0" xfId="2" applyFont="1" applyFill="1" applyBorder="1" applyAlignment="1" applyProtection="1">
      <alignment horizontal="center" vertical="top"/>
      <protection hidden="1"/>
    </xf>
    <xf numFmtId="0" fontId="43" fillId="4" borderId="12" xfId="2" applyNumberFormat="1" applyFont="1" applyFill="1" applyBorder="1" applyAlignment="1" applyProtection="1">
      <alignment horizontal="right" vertical="top" shrinkToFit="1"/>
      <protection locked="0"/>
    </xf>
    <xf numFmtId="0" fontId="41" fillId="4" borderId="12" xfId="2" applyNumberFormat="1" applyFill="1" applyBorder="1" applyAlignment="1" applyProtection="1">
      <alignment horizontal="right" vertical="top" shrinkToFit="1"/>
      <protection locked="0"/>
    </xf>
    <xf numFmtId="0" fontId="42" fillId="4" borderId="12" xfId="2" applyNumberFormat="1" applyFont="1" applyFill="1" applyBorder="1" applyAlignment="1" applyProtection="1">
      <alignment horizontal="right" vertical="top" shrinkToFit="1"/>
      <protection locked="0"/>
    </xf>
    <xf numFmtId="0" fontId="41" fillId="4" borderId="12" xfId="2" quotePrefix="1" applyFont="1" applyFill="1" applyBorder="1" applyAlignment="1" applyProtection="1">
      <alignment vertical="top"/>
      <protection hidden="1"/>
    </xf>
    <xf numFmtId="0" fontId="3" fillId="4" borderId="14" xfId="0" applyFont="1" applyFill="1" applyBorder="1" applyAlignment="1" applyProtection="1">
      <alignment horizontal="right" vertical="top"/>
      <protection hidden="1"/>
    </xf>
    <xf numFmtId="0" fontId="3" fillId="4" borderId="15" xfId="0" applyFont="1" applyFill="1" applyBorder="1" applyAlignment="1" applyProtection="1">
      <alignment horizontal="right" vertical="top"/>
      <protection hidden="1"/>
    </xf>
    <xf numFmtId="0" fontId="3" fillId="4" borderId="13" xfId="0" applyFont="1" applyFill="1" applyBorder="1" applyAlignment="1" applyProtection="1">
      <alignment horizontal="left" vertical="top"/>
      <protection hidden="1"/>
    </xf>
    <xf numFmtId="0" fontId="3" fillId="4" borderId="6" xfId="0" applyFont="1" applyFill="1" applyBorder="1" applyAlignment="1" applyProtection="1">
      <alignment horizontal="right" vertical="top"/>
      <protection hidden="1"/>
    </xf>
    <xf numFmtId="0" fontId="3" fillId="4" borderId="26" xfId="0" applyFont="1" applyFill="1" applyBorder="1" applyAlignment="1" applyProtection="1">
      <alignment horizontal="right" vertical="top"/>
      <protection hidden="1"/>
    </xf>
    <xf numFmtId="0" fontId="3" fillId="4" borderId="14" xfId="0" applyFont="1" applyFill="1" applyBorder="1" applyAlignment="1" applyProtection="1">
      <alignment horizontal="left" vertical="top"/>
      <protection hidden="1"/>
    </xf>
    <xf numFmtId="0" fontId="41" fillId="4" borderId="13" xfId="2" quotePrefix="1" applyFill="1" applyBorder="1" applyAlignment="1" applyProtection="1">
      <alignment vertical="top"/>
      <protection hidden="1"/>
    </xf>
    <xf numFmtId="0" fontId="3" fillId="4" borderId="12" xfId="0" applyFont="1" applyFill="1" applyBorder="1" applyAlignment="1" applyProtection="1">
      <alignment horizontal="center" vertical="top"/>
      <protection hidden="1"/>
    </xf>
    <xf numFmtId="0" fontId="19" fillId="4" borderId="12" xfId="2" applyFont="1" applyFill="1" applyBorder="1" applyAlignment="1" applyProtection="1">
      <alignment horizontal="center" vertical="center" wrapText="1"/>
      <protection hidden="1"/>
    </xf>
    <xf numFmtId="0" fontId="41" fillId="4" borderId="0" xfId="2" applyFill="1" applyAlignment="1" applyProtection="1">
      <alignment vertical="center"/>
      <protection hidden="1"/>
    </xf>
    <xf numFmtId="0" fontId="41" fillId="4" borderId="0" xfId="2" applyFill="1" applyBorder="1" applyAlignment="1" applyProtection="1">
      <alignment vertical="center"/>
      <protection hidden="1"/>
    </xf>
    <xf numFmtId="0" fontId="41" fillId="0" borderId="0" xfId="2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17" fontId="0" fillId="0" borderId="12" xfId="0" applyNumberFormat="1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locked="0"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vertical="center"/>
      <protection hidden="1"/>
    </xf>
    <xf numFmtId="14" fontId="0" fillId="0" borderId="7" xfId="0" applyNumberFormat="1" applyBorder="1" applyAlignment="1" applyProtection="1">
      <alignment horizontal="center" vertical="center"/>
      <protection locked="0" hidden="1"/>
    </xf>
    <xf numFmtId="0" fontId="0" fillId="0" borderId="7" xfId="0" applyBorder="1" applyAlignment="1" applyProtection="1">
      <alignment horizontal="center" vertical="center"/>
      <protection locked="0"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14" fontId="55" fillId="0" borderId="0" xfId="0" applyNumberFormat="1" applyFont="1" applyBorder="1" applyAlignment="1" applyProtection="1">
      <alignment horizontal="center" vertical="center"/>
      <protection hidden="1"/>
    </xf>
    <xf numFmtId="14" fontId="55" fillId="0" borderId="0" xfId="0" applyNumberFormat="1" applyFont="1" applyAlignment="1" applyProtection="1">
      <alignment horizontal="center" vertical="center"/>
      <protection hidden="1"/>
    </xf>
    <xf numFmtId="0" fontId="23" fillId="4" borderId="0" xfId="0" applyFont="1" applyFill="1" applyBorder="1" applyAlignment="1" applyProtection="1">
      <alignment horizontal="center" vertical="top" wrapText="1"/>
      <protection hidden="1"/>
    </xf>
    <xf numFmtId="0" fontId="26" fillId="4" borderId="0" xfId="0" applyFont="1" applyFill="1" applyBorder="1" applyAlignment="1" applyProtection="1">
      <alignment vertical="center" shrinkToFit="1"/>
      <protection hidden="1"/>
    </xf>
    <xf numFmtId="0" fontId="29" fillId="4" borderId="0" xfId="0" applyFont="1" applyFill="1" applyBorder="1" applyAlignment="1" applyProtection="1">
      <alignment horizontal="center" vertical="center"/>
      <protection hidden="1"/>
    </xf>
    <xf numFmtId="0" fontId="0" fillId="4" borderId="25" xfId="0" applyFill="1" applyBorder="1" applyAlignment="1" applyProtection="1">
      <alignment horizontal="center" vertical="top"/>
      <protection hidden="1"/>
    </xf>
    <xf numFmtId="0" fontId="0" fillId="4" borderId="25" xfId="0" applyFill="1" applyBorder="1" applyAlignment="1" applyProtection="1">
      <alignment horizontal="left" vertical="top" wrapText="1"/>
      <protection hidden="1"/>
    </xf>
    <xf numFmtId="0" fontId="0" fillId="4" borderId="26" xfId="0" applyFill="1" applyBorder="1" applyAlignment="1" applyProtection="1">
      <alignment horizontal="center" vertical="top"/>
      <protection hidden="1"/>
    </xf>
    <xf numFmtId="0" fontId="29" fillId="4" borderId="25" xfId="0" applyFont="1" applyFill="1" applyBorder="1" applyAlignment="1" applyProtection="1">
      <alignment horizontal="center" vertical="center"/>
      <protection hidden="1"/>
    </xf>
    <xf numFmtId="0" fontId="58" fillId="0" borderId="0" xfId="0" applyFont="1" applyProtection="1">
      <protection hidden="1"/>
    </xf>
    <xf numFmtId="0" fontId="57" fillId="4" borderId="0" xfId="1" applyFont="1" applyFill="1" applyBorder="1" applyAlignment="1" applyProtection="1">
      <alignment horizontal="center" vertical="center"/>
      <protection hidden="1"/>
    </xf>
    <xf numFmtId="0" fontId="57" fillId="4" borderId="0" xfId="0" applyFont="1" applyFill="1" applyBorder="1" applyAlignment="1" applyProtection="1">
      <alignment horizontal="center" vertical="center"/>
      <protection hidden="1"/>
    </xf>
    <xf numFmtId="0" fontId="58" fillId="4" borderId="0" xfId="0" applyFont="1" applyFill="1" applyProtection="1">
      <protection hidden="1"/>
    </xf>
    <xf numFmtId="0" fontId="59" fillId="4" borderId="0" xfId="0" applyFont="1" applyFill="1" applyAlignment="1" applyProtection="1">
      <alignment vertical="top"/>
      <protection hidden="1"/>
    </xf>
    <xf numFmtId="0" fontId="53" fillId="4" borderId="0" xfId="0" applyFont="1" applyFill="1" applyAlignment="1" applyProtection="1">
      <alignment vertical="top"/>
      <protection hidden="1"/>
    </xf>
    <xf numFmtId="0" fontId="26" fillId="0" borderId="0" xfId="0" applyFont="1" applyFill="1" applyBorder="1" applyAlignment="1" applyProtection="1">
      <alignment vertical="top"/>
      <protection hidden="1"/>
    </xf>
    <xf numFmtId="0" fontId="26" fillId="0" borderId="0" xfId="0" applyFont="1" applyFill="1" applyBorder="1" applyAlignment="1" applyProtection="1">
      <alignment horizontal="left" vertical="top"/>
      <protection hidden="1"/>
    </xf>
    <xf numFmtId="0" fontId="26" fillId="0" borderId="0" xfId="0" applyFont="1" applyFill="1" applyBorder="1" applyAlignment="1" applyProtection="1">
      <alignment horizontal="center" vertical="top"/>
      <protection hidden="1"/>
    </xf>
    <xf numFmtId="0" fontId="26" fillId="0" borderId="0" xfId="0" applyFont="1" applyFill="1" applyBorder="1" applyAlignment="1" applyProtection="1">
      <alignment horizontal="right" vertical="top"/>
      <protection hidden="1"/>
    </xf>
    <xf numFmtId="0" fontId="26" fillId="4" borderId="0" xfId="0" applyFont="1" applyFill="1" applyBorder="1" applyAlignment="1" applyProtection="1">
      <alignment horizontal="center" vertical="top" wrapText="1"/>
      <protection hidden="1"/>
    </xf>
    <xf numFmtId="0" fontId="17" fillId="4" borderId="0" xfId="0" applyFont="1" applyFill="1" applyBorder="1" applyAlignment="1" applyProtection="1">
      <alignment vertical="top"/>
      <protection hidden="1"/>
    </xf>
    <xf numFmtId="0" fontId="23" fillId="4" borderId="0" xfId="0" applyNumberFormat="1" applyFont="1" applyFill="1" applyBorder="1" applyProtection="1">
      <protection hidden="1"/>
    </xf>
    <xf numFmtId="0" fontId="26" fillId="4" borderId="0" xfId="0" applyNumberFormat="1" applyFont="1" applyFill="1" applyBorder="1" applyProtection="1">
      <protection hidden="1"/>
    </xf>
    <xf numFmtId="0" fontId="26" fillId="4" borderId="0" xfId="0" applyNumberFormat="1" applyFont="1" applyFill="1" applyBorder="1" applyAlignment="1" applyProtection="1">
      <alignment vertical="top"/>
      <protection hidden="1"/>
    </xf>
    <xf numFmtId="0" fontId="26" fillId="4" borderId="0" xfId="0" applyFont="1" applyFill="1" applyBorder="1" applyAlignment="1" applyProtection="1">
      <alignment vertical="top" wrapText="1"/>
      <protection hidden="1"/>
    </xf>
    <xf numFmtId="0" fontId="26" fillId="4" borderId="0" xfId="0" applyFont="1" applyFill="1" applyAlignment="1" applyProtection="1">
      <alignment vertical="top" wrapText="1"/>
      <protection hidden="1"/>
    </xf>
    <xf numFmtId="0" fontId="26" fillId="0" borderId="0" xfId="0" applyFont="1" applyFill="1" applyAlignment="1" applyProtection="1">
      <alignment vertical="top" wrapText="1"/>
      <protection hidden="1"/>
    </xf>
    <xf numFmtId="0" fontId="26" fillId="4" borderId="14" xfId="0" applyFont="1" applyFill="1" applyBorder="1" applyAlignment="1" applyProtection="1">
      <alignment vertical="top"/>
      <protection hidden="1"/>
    </xf>
    <xf numFmtId="0" fontId="18" fillId="4" borderId="0" xfId="3" applyFont="1" applyFill="1" applyBorder="1" applyAlignment="1" applyProtection="1">
      <alignment horizontal="center"/>
      <protection locked="0"/>
    </xf>
    <xf numFmtId="0" fontId="18" fillId="4" borderId="0" xfId="3" applyFont="1" applyFill="1" applyBorder="1" applyAlignment="1" applyProtection="1">
      <alignment horizontal="center"/>
      <protection hidden="1"/>
    </xf>
    <xf numFmtId="0" fontId="41" fillId="4" borderId="0" xfId="2" applyFill="1" applyBorder="1" applyAlignment="1" applyProtection="1">
      <alignment horizontal="center" vertical="top"/>
      <protection hidden="1"/>
    </xf>
    <xf numFmtId="0" fontId="60" fillId="4" borderId="0" xfId="0" applyFont="1" applyFill="1" applyAlignment="1" applyProtection="1">
      <alignment vertical="top"/>
      <protection hidden="1"/>
    </xf>
    <xf numFmtId="0" fontId="60" fillId="4" borderId="0" xfId="0" applyFont="1" applyFill="1" applyBorder="1" applyAlignment="1" applyProtection="1">
      <alignment vertical="top"/>
      <protection hidden="1"/>
    </xf>
    <xf numFmtId="0" fontId="60" fillId="0" borderId="0" xfId="0" applyFont="1" applyBorder="1" applyAlignment="1" applyProtection="1">
      <alignment vertical="top"/>
      <protection hidden="1"/>
    </xf>
    <xf numFmtId="0" fontId="60" fillId="0" borderId="0" xfId="0" applyFont="1" applyAlignment="1" applyProtection="1">
      <alignment vertical="top"/>
      <protection hidden="1"/>
    </xf>
    <xf numFmtId="0" fontId="61" fillId="6" borderId="0" xfId="0" applyFont="1" applyFill="1" applyBorder="1" applyAlignment="1" applyProtection="1">
      <alignment horizontal="centerContinuous" vertical="top"/>
      <protection hidden="1"/>
    </xf>
    <xf numFmtId="0" fontId="62" fillId="6" borderId="0" xfId="0" applyFont="1" applyFill="1" applyBorder="1" applyAlignment="1" applyProtection="1">
      <alignment horizontal="centerContinuous" vertical="top"/>
      <protection hidden="1"/>
    </xf>
    <xf numFmtId="0" fontId="26" fillId="4" borderId="14" xfId="0" applyFont="1" applyFill="1" applyBorder="1" applyAlignment="1" applyProtection="1">
      <alignment horizontal="center" vertical="top" wrapText="1"/>
      <protection hidden="1"/>
    </xf>
    <xf numFmtId="0" fontId="64" fillId="4" borderId="0" xfId="0" applyNumberFormat="1" applyFont="1" applyFill="1" applyBorder="1" applyAlignment="1" applyProtection="1">
      <alignment horizontal="center" vertical="top"/>
      <protection hidden="1"/>
    </xf>
    <xf numFmtId="0" fontId="64" fillId="4" borderId="0" xfId="0" applyNumberFormat="1" applyFont="1" applyFill="1" applyBorder="1" applyProtection="1">
      <protection hidden="1"/>
    </xf>
    <xf numFmtId="0" fontId="27" fillId="4" borderId="0" xfId="0" applyNumberFormat="1" applyFont="1" applyFill="1" applyBorder="1" applyProtection="1">
      <protection hidden="1"/>
    </xf>
    <xf numFmtId="0" fontId="27" fillId="4" borderId="0" xfId="0" applyNumberFormat="1" applyFont="1" applyFill="1" applyBorder="1" applyAlignment="1" applyProtection="1">
      <alignment vertical="top"/>
      <protection hidden="1"/>
    </xf>
    <xf numFmtId="0" fontId="17" fillId="0" borderId="0" xfId="0" applyFont="1" applyAlignment="1" applyProtection="1">
      <alignment vertical="center"/>
      <protection hidden="1"/>
    </xf>
    <xf numFmtId="0" fontId="65" fillId="4" borderId="0" xfId="0" applyFont="1" applyFill="1" applyAlignment="1" applyProtection="1">
      <alignment vertical="center"/>
      <protection hidden="1"/>
    </xf>
    <xf numFmtId="0" fontId="65" fillId="4" borderId="0" xfId="0" applyFont="1" applyFill="1" applyAlignment="1" applyProtection="1">
      <alignment horizontal="right" vertical="center"/>
      <protection hidden="1"/>
    </xf>
    <xf numFmtId="0" fontId="23" fillId="4" borderId="0" xfId="0" applyFont="1" applyFill="1" applyAlignment="1" applyProtection="1">
      <alignment vertical="center"/>
      <protection hidden="1"/>
    </xf>
    <xf numFmtId="0" fontId="20" fillId="4" borderId="0" xfId="0" applyFont="1" applyFill="1" applyAlignment="1" applyProtection="1">
      <alignment vertical="center"/>
      <protection hidden="1"/>
    </xf>
    <xf numFmtId="0" fontId="20" fillId="4" borderId="0" xfId="0" applyFont="1" applyFill="1" applyAlignment="1" applyProtection="1">
      <alignment horizontal="center" vertical="center"/>
      <protection hidden="1"/>
    </xf>
    <xf numFmtId="0" fontId="23" fillId="4" borderId="0" xfId="0" applyFont="1" applyFill="1" applyBorder="1" applyAlignment="1" applyProtection="1">
      <alignment horizontal="left" vertical="center"/>
      <protection hidden="1"/>
    </xf>
    <xf numFmtId="0" fontId="23" fillId="4" borderId="0" xfId="0" applyFont="1" applyFill="1" applyBorder="1" applyAlignment="1" applyProtection="1">
      <alignment horizontal="center" vertical="center"/>
      <protection hidden="1"/>
    </xf>
    <xf numFmtId="0" fontId="23" fillId="0" borderId="0" xfId="0" applyFont="1" applyFill="1" applyBorder="1" applyAlignment="1" applyProtection="1">
      <alignment vertical="center"/>
      <protection hidden="1"/>
    </xf>
    <xf numFmtId="0" fontId="23" fillId="0" borderId="0" xfId="0" applyFont="1" applyFill="1" applyBorder="1" applyAlignment="1" applyProtection="1">
      <alignment horizontal="left" vertical="center"/>
      <protection hidden="1"/>
    </xf>
    <xf numFmtId="0" fontId="64" fillId="4" borderId="0" xfId="0" applyFont="1" applyFill="1" applyBorder="1" applyAlignment="1" applyProtection="1">
      <alignment horizontal="center" vertical="center"/>
      <protection hidden="1"/>
    </xf>
    <xf numFmtId="0" fontId="1" fillId="4" borderId="0" xfId="0" applyFont="1" applyFill="1" applyBorder="1" applyAlignment="1" applyProtection="1">
      <alignment vertical="center"/>
      <protection hidden="1"/>
    </xf>
    <xf numFmtId="0" fontId="20" fillId="4" borderId="0" xfId="0" applyFont="1" applyFill="1" applyBorder="1" applyAlignment="1" applyProtection="1">
      <alignment vertical="center"/>
      <protection hidden="1"/>
    </xf>
    <xf numFmtId="0" fontId="1" fillId="4" borderId="4" xfId="0" applyFont="1" applyFill="1" applyBorder="1" applyAlignment="1" applyProtection="1">
      <alignment vertical="center"/>
      <protection hidden="1"/>
    </xf>
    <xf numFmtId="0" fontId="20" fillId="4" borderId="4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20" fillId="0" borderId="0" xfId="0" applyFont="1" applyFill="1" applyAlignment="1" applyProtection="1">
      <alignment vertical="center"/>
      <protection hidden="1"/>
    </xf>
    <xf numFmtId="0" fontId="2" fillId="4" borderId="0" xfId="0" applyFont="1" applyFill="1" applyBorder="1" applyAlignment="1" applyProtection="1">
      <alignment horizontal="center" vertical="center"/>
      <protection hidden="1"/>
    </xf>
    <xf numFmtId="0" fontId="67" fillId="4" borderId="0" xfId="0" applyFont="1" applyFill="1" applyAlignment="1" applyProtection="1">
      <alignment horizontal="right" vertical="center" textRotation="90"/>
      <protection hidden="1"/>
    </xf>
    <xf numFmtId="0" fontId="22" fillId="4" borderId="0" xfId="0" applyFont="1" applyFill="1" applyAlignment="1" applyProtection="1">
      <alignment vertical="center"/>
      <protection hidden="1"/>
    </xf>
    <xf numFmtId="0" fontId="20" fillId="8" borderId="0" xfId="0" applyFont="1" applyFill="1" applyAlignment="1" applyProtection="1">
      <alignment vertical="center"/>
      <protection hidden="1"/>
    </xf>
    <xf numFmtId="0" fontId="65" fillId="4" borderId="0" xfId="0" applyFont="1" applyFill="1" applyBorder="1" applyAlignment="1" applyProtection="1">
      <alignment horizontal="right" vertical="center"/>
      <protection hidden="1"/>
    </xf>
    <xf numFmtId="0" fontId="22" fillId="4" borderId="0" xfId="0" applyFont="1" applyFill="1" applyAlignment="1" applyProtection="1">
      <alignment horizontal="center" vertical="center"/>
      <protection hidden="1"/>
    </xf>
    <xf numFmtId="0" fontId="65" fillId="4" borderId="0" xfId="0" applyFont="1" applyFill="1" applyBorder="1" applyAlignment="1" applyProtection="1">
      <alignment vertical="center"/>
      <protection hidden="1"/>
    </xf>
    <xf numFmtId="0" fontId="65" fillId="4" borderId="0" xfId="0" applyFont="1" applyFill="1" applyBorder="1" applyAlignment="1" applyProtection="1">
      <alignment horizontal="center" vertical="center"/>
      <protection hidden="1"/>
    </xf>
    <xf numFmtId="0" fontId="20" fillId="4" borderId="25" xfId="0" applyFont="1" applyFill="1" applyBorder="1" applyAlignment="1" applyProtection="1">
      <alignment vertical="center"/>
      <protection hidden="1"/>
    </xf>
    <xf numFmtId="0" fontId="20" fillId="4" borderId="10" xfId="0" applyFont="1" applyFill="1" applyBorder="1" applyAlignment="1" applyProtection="1">
      <alignment vertical="center"/>
      <protection hidden="1"/>
    </xf>
    <xf numFmtId="0" fontId="23" fillId="4" borderId="27" xfId="0" applyFont="1" applyFill="1" applyBorder="1" applyAlignment="1" applyProtection="1">
      <alignment vertical="center"/>
      <protection hidden="1"/>
    </xf>
    <xf numFmtId="0" fontId="23" fillId="4" borderId="21" xfId="0" applyFont="1" applyFill="1" applyBorder="1" applyAlignment="1" applyProtection="1">
      <alignment vertical="center"/>
      <protection hidden="1"/>
    </xf>
    <xf numFmtId="0" fontId="23" fillId="4" borderId="19" xfId="0" applyFont="1" applyFill="1" applyBorder="1" applyAlignment="1" applyProtection="1">
      <alignment vertical="center"/>
      <protection hidden="1"/>
    </xf>
    <xf numFmtId="0" fontId="23" fillId="4" borderId="4" xfId="0" applyFont="1" applyFill="1" applyBorder="1" applyAlignment="1" applyProtection="1">
      <alignment vertical="center"/>
      <protection hidden="1"/>
    </xf>
    <xf numFmtId="0" fontId="23" fillId="4" borderId="28" xfId="0" applyFont="1" applyFill="1" applyBorder="1" applyAlignment="1" applyProtection="1">
      <alignment vertical="center"/>
      <protection hidden="1"/>
    </xf>
    <xf numFmtId="0" fontId="23" fillId="4" borderId="20" xfId="0" applyFont="1" applyFill="1" applyBorder="1" applyAlignment="1" applyProtection="1">
      <alignment vertical="center"/>
      <protection hidden="1"/>
    </xf>
    <xf numFmtId="0" fontId="23" fillId="4" borderId="22" xfId="0" applyFont="1" applyFill="1" applyBorder="1" applyAlignment="1" applyProtection="1">
      <alignment vertical="center"/>
      <protection hidden="1"/>
    </xf>
    <xf numFmtId="0" fontId="17" fillId="4" borderId="19" xfId="0" applyFont="1" applyFill="1" applyBorder="1" applyAlignment="1" applyProtection="1">
      <alignment vertical="center"/>
      <protection hidden="1"/>
    </xf>
    <xf numFmtId="0" fontId="17" fillId="4" borderId="20" xfId="0" applyFont="1" applyFill="1" applyBorder="1" applyAlignment="1" applyProtection="1">
      <alignment vertical="center"/>
      <protection hidden="1"/>
    </xf>
    <xf numFmtId="0" fontId="17" fillId="4" borderId="0" xfId="0" applyFont="1" applyFill="1" applyBorder="1" applyAlignment="1" applyProtection="1">
      <alignment vertical="center"/>
      <protection hidden="1"/>
    </xf>
    <xf numFmtId="0" fontId="23" fillId="4" borderId="4" xfId="0" applyFont="1" applyFill="1" applyBorder="1" applyAlignment="1" applyProtection="1">
      <alignment horizontal="center" vertical="center"/>
      <protection hidden="1"/>
    </xf>
    <xf numFmtId="0" fontId="18" fillId="4" borderId="4" xfId="0" applyFont="1" applyFill="1" applyBorder="1" applyAlignment="1" applyProtection="1">
      <alignment vertical="center"/>
      <protection hidden="1"/>
    </xf>
    <xf numFmtId="0" fontId="70" fillId="4" borderId="27" xfId="0" applyFont="1" applyFill="1" applyBorder="1" applyAlignment="1" applyProtection="1">
      <alignment horizontal="center" vertical="center"/>
      <protection hidden="1"/>
    </xf>
    <xf numFmtId="0" fontId="70" fillId="4" borderId="4" xfId="0" applyFont="1" applyFill="1" applyBorder="1" applyAlignment="1" applyProtection="1">
      <alignment horizontal="center" vertical="center"/>
      <protection hidden="1"/>
    </xf>
    <xf numFmtId="0" fontId="70" fillId="4" borderId="23" xfId="0" applyFont="1" applyFill="1" applyBorder="1" applyAlignment="1" applyProtection="1">
      <alignment horizontal="center" vertical="center"/>
      <protection hidden="1"/>
    </xf>
    <xf numFmtId="0" fontId="23" fillId="4" borderId="20" xfId="0" applyFont="1" applyFill="1" applyBorder="1" applyAlignment="1" applyProtection="1">
      <alignment horizontal="center" vertical="center"/>
      <protection hidden="1"/>
    </xf>
    <xf numFmtId="0" fontId="18" fillId="4" borderId="0" xfId="0" applyFont="1" applyFill="1" applyBorder="1" applyAlignment="1" applyProtection="1">
      <alignment vertical="center"/>
      <protection hidden="1"/>
    </xf>
    <xf numFmtId="0" fontId="70" fillId="4" borderId="0" xfId="0" applyFont="1" applyFill="1" applyBorder="1" applyAlignment="1" applyProtection="1">
      <alignment horizontal="center" vertical="center"/>
      <protection hidden="1"/>
    </xf>
    <xf numFmtId="0" fontId="71" fillId="4" borderId="4" xfId="0" applyFont="1" applyFill="1" applyBorder="1" applyAlignment="1" applyProtection="1">
      <alignment horizontal="left" vertical="center"/>
      <protection hidden="1"/>
    </xf>
    <xf numFmtId="0" fontId="71" fillId="4" borderId="29" xfId="0" applyFont="1" applyFill="1" applyBorder="1" applyAlignment="1" applyProtection="1">
      <alignment horizontal="center" vertical="center"/>
      <protection hidden="1"/>
    </xf>
    <xf numFmtId="0" fontId="17" fillId="4" borderId="30" xfId="0" applyFont="1" applyFill="1" applyBorder="1" applyAlignment="1" applyProtection="1">
      <alignment vertical="center"/>
      <protection hidden="1"/>
    </xf>
    <xf numFmtId="0" fontId="71" fillId="4" borderId="23" xfId="0" applyFont="1" applyFill="1" applyBorder="1" applyAlignment="1" applyProtection="1">
      <alignment horizontal="left" vertical="center"/>
      <protection hidden="1"/>
    </xf>
    <xf numFmtId="0" fontId="56" fillId="4" borderId="4" xfId="0" applyFont="1" applyFill="1" applyBorder="1" applyAlignment="1" applyProtection="1">
      <alignment horizontal="center" vertical="center" textRotation="90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65" fillId="0" borderId="0" xfId="0" applyFont="1" applyFill="1" applyAlignment="1" applyProtection="1">
      <alignment vertical="center"/>
      <protection hidden="1"/>
    </xf>
    <xf numFmtId="0" fontId="23" fillId="0" borderId="0" xfId="0" applyFont="1" applyFill="1" applyAlignment="1" applyProtection="1">
      <alignment vertical="center"/>
      <protection hidden="1"/>
    </xf>
    <xf numFmtId="0" fontId="23" fillId="0" borderId="0" xfId="0" applyFont="1" applyFill="1" applyBorder="1" applyAlignment="1" applyProtection="1">
      <alignment horizontal="center" vertical="center"/>
      <protection hidden="1"/>
    </xf>
    <xf numFmtId="0" fontId="17" fillId="4" borderId="0" xfId="0" applyFont="1" applyFill="1" applyAlignment="1" applyProtection="1">
      <alignment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56" fillId="4" borderId="23" xfId="0" applyFont="1" applyFill="1" applyBorder="1" applyAlignment="1" applyProtection="1">
      <alignment horizontal="center" vertical="center" textRotation="90"/>
      <protection hidden="1"/>
    </xf>
    <xf numFmtId="0" fontId="2" fillId="4" borderId="0" xfId="0" applyFont="1" applyFill="1" applyBorder="1" applyAlignment="1" applyProtection="1">
      <alignment vertical="center"/>
      <protection hidden="1"/>
    </xf>
    <xf numFmtId="0" fontId="72" fillId="4" borderId="0" xfId="0" applyFont="1" applyFill="1" applyBorder="1" applyAlignment="1" applyProtection="1">
      <alignment horizontal="left" vertical="center"/>
      <protection hidden="1"/>
    </xf>
    <xf numFmtId="0" fontId="23" fillId="4" borderId="30" xfId="0" applyFont="1" applyFill="1" applyBorder="1" applyAlignment="1" applyProtection="1">
      <alignment horizontal="center" vertical="center"/>
      <protection hidden="1"/>
    </xf>
    <xf numFmtId="0" fontId="18" fillId="4" borderId="20" xfId="0" applyFont="1" applyFill="1" applyBorder="1" applyAlignment="1" applyProtection="1">
      <alignment vertical="center"/>
      <protection hidden="1"/>
    </xf>
    <xf numFmtId="0" fontId="70" fillId="4" borderId="20" xfId="0" applyFont="1" applyFill="1" applyBorder="1" applyAlignment="1" applyProtection="1">
      <alignment horizontal="center" vertical="center"/>
      <protection hidden="1"/>
    </xf>
    <xf numFmtId="0" fontId="72" fillId="4" borderId="4" xfId="0" applyFont="1" applyFill="1" applyBorder="1" applyAlignment="1" applyProtection="1">
      <alignment horizontal="left" vertical="center"/>
      <protection hidden="1"/>
    </xf>
    <xf numFmtId="0" fontId="2" fillId="4" borderId="24" xfId="0" applyFont="1" applyFill="1" applyBorder="1" applyAlignment="1" applyProtection="1">
      <alignment vertical="center"/>
      <protection hidden="1"/>
    </xf>
    <xf numFmtId="0" fontId="71" fillId="4" borderId="0" xfId="0" applyFont="1" applyFill="1" applyBorder="1" applyAlignment="1" applyProtection="1">
      <alignment horizontal="left" vertical="center"/>
      <protection hidden="1"/>
    </xf>
    <xf numFmtId="0" fontId="71" fillId="4" borderId="22" xfId="0" applyFont="1" applyFill="1" applyBorder="1" applyAlignment="1" applyProtection="1">
      <alignment horizontal="left" vertical="center"/>
      <protection hidden="1"/>
    </xf>
    <xf numFmtId="0" fontId="13" fillId="4" borderId="29" xfId="0" applyFont="1" applyFill="1" applyBorder="1" applyAlignment="1" applyProtection="1">
      <alignment horizontal="center" vertical="center"/>
      <protection locked="0"/>
    </xf>
    <xf numFmtId="0" fontId="27" fillId="4" borderId="0" xfId="0" applyNumberFormat="1" applyFont="1" applyFill="1" applyBorder="1" applyAlignment="1" applyProtection="1">
      <alignment horizontal="center"/>
      <protection hidden="1"/>
    </xf>
    <xf numFmtId="14" fontId="27" fillId="4" borderId="0" xfId="0" applyNumberFormat="1" applyFont="1" applyFill="1" applyBorder="1" applyAlignment="1" applyProtection="1">
      <alignment horizontal="center" vertical="top"/>
      <protection hidden="1"/>
    </xf>
    <xf numFmtId="49" fontId="26" fillId="4" borderId="0" xfId="0" applyNumberFormat="1" applyFont="1" applyFill="1" applyBorder="1" applyAlignment="1" applyProtection="1">
      <alignment horizontal="center" vertical="top"/>
      <protection hidden="1"/>
    </xf>
    <xf numFmtId="0" fontId="27" fillId="4" borderId="7" xfId="0" applyFont="1" applyFill="1" applyBorder="1" applyAlignment="1" applyProtection="1">
      <alignment vertical="top"/>
      <protection hidden="1"/>
    </xf>
    <xf numFmtId="0" fontId="23" fillId="4" borderId="0" xfId="0" quotePrefix="1" applyFont="1" applyFill="1" applyBorder="1" applyAlignment="1" applyProtection="1">
      <alignment horizontal="left" vertical="top"/>
      <protection hidden="1"/>
    </xf>
    <xf numFmtId="0" fontId="9" fillId="4" borderId="7" xfId="2" applyFont="1" applyFill="1" applyBorder="1" applyAlignment="1" applyProtection="1">
      <alignment horizontal="center" vertical="top"/>
      <protection hidden="1"/>
    </xf>
    <xf numFmtId="0" fontId="9" fillId="4" borderId="0" xfId="2" applyFont="1" applyFill="1" applyBorder="1" applyAlignment="1" applyProtection="1">
      <alignment horizontal="center" vertical="top"/>
      <protection hidden="1"/>
    </xf>
    <xf numFmtId="0" fontId="23" fillId="4" borderId="31" xfId="0" applyFont="1" applyFill="1" applyBorder="1" applyAlignment="1" applyProtection="1">
      <alignment horizontal="center" vertical="top" wrapText="1"/>
      <protection hidden="1"/>
    </xf>
    <xf numFmtId="0" fontId="47" fillId="4" borderId="12" xfId="3" applyFont="1" applyFill="1" applyBorder="1" applyAlignment="1" applyProtection="1">
      <alignment horizontal="left" vertical="top" wrapText="1"/>
      <protection hidden="1"/>
    </xf>
    <xf numFmtId="0" fontId="64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7" fillId="4" borderId="12" xfId="2" applyFont="1" applyFill="1" applyBorder="1" applyAlignment="1" applyProtection="1">
      <alignment vertical="top" wrapText="1"/>
      <protection hidden="1"/>
    </xf>
    <xf numFmtId="0" fontId="26" fillId="4" borderId="30" xfId="0" applyNumberFormat="1" applyFont="1" applyFill="1" applyBorder="1" applyAlignment="1" applyProtection="1">
      <alignment horizontal="center"/>
      <protection hidden="1"/>
    </xf>
    <xf numFmtId="0" fontId="3" fillId="4" borderId="12" xfId="2" applyFont="1" applyFill="1" applyBorder="1" applyAlignment="1" applyProtection="1">
      <alignment vertical="top" wrapText="1"/>
      <protection hidden="1"/>
    </xf>
    <xf numFmtId="0" fontId="23" fillId="4" borderId="12" xfId="0" applyFont="1" applyFill="1" applyBorder="1" applyAlignment="1" applyProtection="1">
      <alignment vertical="top" wrapText="1"/>
      <protection hidden="1"/>
    </xf>
    <xf numFmtId="0" fontId="28" fillId="4" borderId="12" xfId="0" applyFont="1" applyFill="1" applyBorder="1" applyAlignment="1" applyProtection="1">
      <alignment vertical="top" wrapText="1"/>
      <protection hidden="1"/>
    </xf>
    <xf numFmtId="0" fontId="56" fillId="4" borderId="20" xfId="0" applyFont="1" applyFill="1" applyBorder="1" applyAlignment="1" applyProtection="1">
      <alignment horizontal="center" vertical="center" textRotation="90"/>
      <protection hidden="1"/>
    </xf>
    <xf numFmtId="0" fontId="56" fillId="4" borderId="21" xfId="0" applyFont="1" applyFill="1" applyBorder="1" applyAlignment="1" applyProtection="1">
      <alignment horizontal="center" vertical="center" textRotation="90"/>
      <protection hidden="1"/>
    </xf>
    <xf numFmtId="0" fontId="18" fillId="4" borderId="23" xfId="0" applyFont="1" applyFill="1" applyBorder="1" applyAlignment="1" applyProtection="1">
      <alignment vertical="center"/>
      <protection hidden="1"/>
    </xf>
    <xf numFmtId="0" fontId="18" fillId="4" borderId="27" xfId="0" applyFont="1" applyFill="1" applyBorder="1" applyAlignment="1" applyProtection="1">
      <alignment vertical="center"/>
      <protection hidden="1"/>
    </xf>
    <xf numFmtId="0" fontId="22" fillId="4" borderId="0" xfId="0" applyFont="1" applyFill="1" applyAlignment="1" applyProtection="1">
      <alignment horizontal="right" vertical="center" textRotation="90"/>
      <protection hidden="1"/>
    </xf>
    <xf numFmtId="0" fontId="41" fillId="0" borderId="0" xfId="2" applyBorder="1" applyAlignment="1" applyProtection="1">
      <alignment vertical="top"/>
      <protection hidden="1"/>
    </xf>
    <xf numFmtId="0" fontId="23" fillId="4" borderId="0" xfId="0" applyNumberFormat="1" applyFont="1" applyFill="1" applyBorder="1" applyAlignment="1" applyProtection="1">
      <alignment horizontal="center" vertical="top"/>
      <protection locked="0"/>
    </xf>
    <xf numFmtId="0" fontId="23" fillId="4" borderId="4" xfId="0" applyNumberFormat="1" applyFont="1" applyFill="1" applyBorder="1" applyAlignment="1" applyProtection="1">
      <alignment horizontal="center" vertical="top"/>
      <protection locked="0"/>
    </xf>
    <xf numFmtId="0" fontId="26" fillId="4" borderId="22" xfId="0" applyNumberFormat="1" applyFont="1" applyFill="1" applyBorder="1" applyAlignment="1" applyProtection="1">
      <alignment horizontal="center"/>
      <protection hidden="1"/>
    </xf>
    <xf numFmtId="0" fontId="64" fillId="0" borderId="0" xfId="0" applyFont="1" applyFill="1" applyBorder="1" applyAlignment="1" applyProtection="1">
      <alignment vertical="center"/>
      <protection hidden="1"/>
    </xf>
    <xf numFmtId="0" fontId="29" fillId="0" borderId="0" xfId="0" applyFont="1" applyFill="1" applyBorder="1" applyAlignment="1" applyProtection="1">
      <alignment vertical="center"/>
      <protection hidden="1"/>
    </xf>
    <xf numFmtId="0" fontId="25" fillId="0" borderId="0" xfId="0" applyFont="1" applyFill="1" applyBorder="1" applyAlignment="1" applyProtection="1">
      <alignment horizontal="right" vertical="center"/>
      <protection hidden="1"/>
    </xf>
    <xf numFmtId="0" fontId="23" fillId="4" borderId="4" xfId="0" applyFont="1" applyFill="1" applyBorder="1" applyAlignment="1" applyProtection="1">
      <alignment horizontal="left" vertical="center"/>
      <protection hidden="1"/>
    </xf>
    <xf numFmtId="0" fontId="28" fillId="4" borderId="0" xfId="0" applyFont="1" applyFill="1" applyBorder="1" applyAlignment="1" applyProtection="1">
      <alignment horizontal="center" vertical="center"/>
      <protection hidden="1"/>
    </xf>
    <xf numFmtId="0" fontId="33" fillId="4" borderId="0" xfId="0" applyFont="1" applyFill="1" applyBorder="1" applyAlignment="1" applyProtection="1">
      <alignment horizontal="center" vertical="center"/>
      <protection hidden="1"/>
    </xf>
    <xf numFmtId="0" fontId="16" fillId="4" borderId="0" xfId="0" applyFont="1" applyFill="1" applyBorder="1" applyAlignment="1" applyProtection="1">
      <alignment horizontal="center" vertical="center"/>
      <protection hidden="1"/>
    </xf>
    <xf numFmtId="0" fontId="2" fillId="4" borderId="30" xfId="0" applyFont="1" applyFill="1" applyBorder="1" applyAlignment="1" applyProtection="1">
      <alignment horizontal="center" vertical="center"/>
      <protection hidden="1"/>
    </xf>
    <xf numFmtId="0" fontId="2" fillId="4" borderId="24" xfId="0" applyFont="1" applyFill="1" applyBorder="1" applyAlignment="1" applyProtection="1">
      <alignment horizontal="left" vertical="center"/>
      <protection hidden="1"/>
    </xf>
    <xf numFmtId="0" fontId="2" fillId="4" borderId="0" xfId="0" applyFont="1" applyFill="1" applyBorder="1" applyAlignment="1" applyProtection="1">
      <alignment horizontal="left" vertical="center"/>
      <protection hidden="1"/>
    </xf>
    <xf numFmtId="0" fontId="20" fillId="4" borderId="4" xfId="0" applyFont="1" applyFill="1" applyBorder="1" applyAlignment="1" applyProtection="1">
      <alignment horizontal="center" vertical="center"/>
      <protection hidden="1"/>
    </xf>
    <xf numFmtId="0" fontId="65" fillId="4" borderId="22" xfId="0" applyFont="1" applyFill="1" applyBorder="1" applyAlignment="1" applyProtection="1">
      <alignment vertical="center"/>
      <protection hidden="1"/>
    </xf>
    <xf numFmtId="0" fontId="20" fillId="4" borderId="22" xfId="0" applyFont="1" applyFill="1" applyBorder="1" applyAlignment="1" applyProtection="1">
      <alignment vertical="center"/>
      <protection hidden="1"/>
    </xf>
    <xf numFmtId="0" fontId="20" fillId="4" borderId="23" xfId="0" applyFont="1" applyFill="1" applyBorder="1" applyAlignment="1" applyProtection="1">
      <alignment vertical="center"/>
      <protection hidden="1"/>
    </xf>
    <xf numFmtId="0" fontId="65" fillId="4" borderId="24" xfId="0" applyFont="1" applyFill="1" applyBorder="1" applyAlignment="1" applyProtection="1">
      <alignment vertical="center"/>
      <protection hidden="1"/>
    </xf>
    <xf numFmtId="0" fontId="20" fillId="4" borderId="24" xfId="0" applyFont="1" applyFill="1" applyBorder="1" applyAlignment="1" applyProtection="1">
      <alignment vertical="center"/>
      <protection hidden="1"/>
    </xf>
    <xf numFmtId="0" fontId="20" fillId="4" borderId="27" xfId="0" applyFont="1" applyFill="1" applyBorder="1" applyAlignment="1" applyProtection="1">
      <alignment vertic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56" fillId="4" borderId="0" xfId="0" applyFont="1" applyFill="1" applyBorder="1" applyAlignment="1" applyProtection="1">
      <alignment horizontal="center" vertical="center"/>
      <protection hidden="1"/>
    </xf>
    <xf numFmtId="0" fontId="56" fillId="4" borderId="0" xfId="0" applyFont="1" applyFill="1" applyBorder="1" applyAlignment="1" applyProtection="1">
      <alignment horizontal="left" vertical="center"/>
      <protection hidden="1"/>
    </xf>
    <xf numFmtId="0" fontId="23" fillId="9" borderId="0" xfId="0" applyFont="1" applyFill="1" applyBorder="1" applyAlignment="1" applyProtection="1">
      <alignment vertical="center"/>
      <protection hidden="1"/>
    </xf>
    <xf numFmtId="0" fontId="0" fillId="9" borderId="0" xfId="0" applyFill="1" applyBorder="1" applyAlignment="1" applyProtection="1">
      <alignment vertical="center"/>
      <protection hidden="1"/>
    </xf>
    <xf numFmtId="0" fontId="64" fillId="9" borderId="0" xfId="0" applyFont="1" applyFill="1" applyBorder="1" applyAlignment="1" applyProtection="1">
      <alignment horizontal="center" vertical="center"/>
      <protection hidden="1"/>
    </xf>
    <xf numFmtId="0" fontId="23" fillId="9" borderId="0" xfId="0" applyFont="1" applyFill="1" applyBorder="1" applyAlignment="1" applyProtection="1">
      <alignment horizontal="center" vertical="center"/>
      <protection hidden="1"/>
    </xf>
    <xf numFmtId="0" fontId="1" fillId="9" borderId="0" xfId="0" applyFont="1" applyFill="1" applyBorder="1" applyAlignment="1" applyProtection="1">
      <alignment vertical="center"/>
      <protection hidden="1"/>
    </xf>
    <xf numFmtId="0" fontId="2" fillId="9" borderId="0" xfId="0" applyFont="1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vertical="center"/>
      <protection hidden="1"/>
    </xf>
    <xf numFmtId="0" fontId="0" fillId="4" borderId="23" xfId="0" applyFill="1" applyBorder="1" applyAlignment="1" applyProtection="1">
      <alignment vertical="center"/>
      <protection hidden="1"/>
    </xf>
    <xf numFmtId="0" fontId="23" fillId="4" borderId="32" xfId="0" applyFont="1" applyFill="1" applyBorder="1" applyAlignment="1" applyProtection="1">
      <alignment vertical="center"/>
      <protection hidden="1"/>
    </xf>
    <xf numFmtId="0" fontId="23" fillId="4" borderId="29" xfId="0" applyFont="1" applyFill="1" applyBorder="1" applyAlignment="1" applyProtection="1">
      <alignment vertical="center"/>
      <protection hidden="1"/>
    </xf>
    <xf numFmtId="0" fontId="71" fillId="4" borderId="24" xfId="0" applyFont="1" applyFill="1" applyBorder="1" applyAlignment="1" applyProtection="1">
      <alignment horizontal="center" vertical="center"/>
      <protection hidden="1"/>
    </xf>
    <xf numFmtId="0" fontId="71" fillId="4" borderId="0" xfId="0" applyFont="1" applyFill="1" applyBorder="1" applyAlignment="1" applyProtection="1">
      <alignment horizontal="center" vertical="center"/>
      <protection hidden="1"/>
    </xf>
    <xf numFmtId="0" fontId="71" fillId="4" borderId="22" xfId="0" applyFont="1" applyFill="1" applyBorder="1" applyAlignment="1" applyProtection="1">
      <alignment horizontal="center" vertical="center"/>
      <protection hidden="1"/>
    </xf>
    <xf numFmtId="0" fontId="23" fillId="4" borderId="23" xfId="0" applyFont="1" applyFill="1" applyBorder="1" applyAlignment="1" applyProtection="1">
      <alignment vertical="center"/>
      <protection hidden="1"/>
    </xf>
    <xf numFmtId="0" fontId="23" fillId="4" borderId="27" xfId="0" applyFont="1" applyFill="1" applyBorder="1" applyAlignment="1" applyProtection="1">
      <alignment horizontal="center" vertical="center"/>
      <protection hidden="1"/>
    </xf>
    <xf numFmtId="0" fontId="23" fillId="4" borderId="23" xfId="0" applyFont="1" applyFill="1" applyBorder="1" applyAlignment="1" applyProtection="1">
      <alignment horizontal="center" vertical="center"/>
      <protection hidden="1"/>
    </xf>
    <xf numFmtId="0" fontId="69" fillId="4" borderId="4" xfId="0" applyFont="1" applyFill="1" applyBorder="1" applyAlignment="1" applyProtection="1">
      <alignment vertical="center"/>
      <protection hidden="1"/>
    </xf>
    <xf numFmtId="0" fontId="69" fillId="4" borderId="23" xfId="0" applyFont="1" applyFill="1" applyBorder="1" applyAlignment="1" applyProtection="1">
      <alignment vertical="center"/>
      <protection hidden="1"/>
    </xf>
    <xf numFmtId="0" fontId="70" fillId="4" borderId="20" xfId="0" applyFont="1" applyFill="1" applyBorder="1" applyAlignment="1" applyProtection="1">
      <alignment vertical="center"/>
      <protection hidden="1"/>
    </xf>
    <xf numFmtId="0" fontId="69" fillId="4" borderId="20" xfId="0" applyFont="1" applyFill="1" applyBorder="1" applyAlignment="1" applyProtection="1">
      <alignment vertical="center"/>
      <protection hidden="1"/>
    </xf>
    <xf numFmtId="0" fontId="23" fillId="4" borderId="33" xfId="0" applyFont="1" applyFill="1" applyBorder="1" applyAlignment="1" applyProtection="1">
      <alignment horizontal="center" vertical="center"/>
      <protection hidden="1"/>
    </xf>
    <xf numFmtId="0" fontId="2" fillId="4" borderId="27" xfId="0" applyFont="1" applyFill="1" applyBorder="1" applyAlignment="1" applyProtection="1">
      <alignment horizontal="center" vertical="center"/>
      <protection hidden="1"/>
    </xf>
    <xf numFmtId="0" fontId="2" fillId="4" borderId="29" xfId="0" applyFont="1" applyFill="1" applyBorder="1" applyAlignment="1" applyProtection="1">
      <alignment horizontal="center" vertical="center"/>
      <protection hidden="1"/>
    </xf>
    <xf numFmtId="0" fontId="2" fillId="4" borderId="20" xfId="0" applyFont="1" applyFill="1" applyBorder="1" applyAlignment="1" applyProtection="1">
      <alignment vertical="center"/>
      <protection hidden="1"/>
    </xf>
    <xf numFmtId="0" fontId="2" fillId="4" borderId="32" xfId="0" applyFont="1" applyFill="1" applyBorder="1" applyAlignment="1" applyProtection="1">
      <alignment horizontal="center" vertical="center"/>
      <protection hidden="1"/>
    </xf>
    <xf numFmtId="0" fontId="23" fillId="4" borderId="29" xfId="0" applyFont="1" applyFill="1" applyBorder="1" applyAlignment="1" applyProtection="1">
      <alignment horizontal="center" vertical="center"/>
      <protection hidden="1"/>
    </xf>
    <xf numFmtId="0" fontId="23" fillId="4" borderId="29" xfId="0" applyFont="1" applyFill="1" applyBorder="1" applyAlignment="1" applyProtection="1">
      <alignment horizontal="left" vertical="center"/>
      <protection hidden="1"/>
    </xf>
    <xf numFmtId="0" fontId="2" fillId="4" borderId="33" xfId="0" applyFont="1" applyFill="1" applyBorder="1" applyAlignment="1" applyProtection="1">
      <alignment horizontal="center" vertical="center"/>
      <protection hidden="1"/>
    </xf>
    <xf numFmtId="0" fontId="2" fillId="4" borderId="19" xfId="0" applyFont="1" applyFill="1" applyBorder="1" applyAlignment="1" applyProtection="1">
      <alignment vertical="center"/>
      <protection hidden="1"/>
    </xf>
    <xf numFmtId="0" fontId="0" fillId="4" borderId="20" xfId="0" applyFill="1" applyBorder="1" applyAlignment="1" applyProtection="1">
      <alignment vertical="center"/>
      <protection hidden="1"/>
    </xf>
    <xf numFmtId="0" fontId="23" fillId="4" borderId="24" xfId="0" applyFont="1" applyFill="1" applyBorder="1" applyAlignment="1" applyProtection="1">
      <alignment horizontal="left" vertical="center"/>
      <protection hidden="1"/>
    </xf>
    <xf numFmtId="0" fontId="2" fillId="4" borderId="19" xfId="0" applyFont="1" applyFill="1" applyBorder="1" applyAlignment="1" applyProtection="1">
      <alignment horizontal="left" vertical="center"/>
      <protection hidden="1"/>
    </xf>
    <xf numFmtId="0" fontId="0" fillId="4" borderId="21" xfId="0" applyFill="1" applyBorder="1" applyAlignment="1" applyProtection="1">
      <alignment vertical="center"/>
      <protection hidden="1"/>
    </xf>
    <xf numFmtId="0" fontId="0" fillId="4" borderId="22" xfId="0" applyFill="1" applyBorder="1" applyAlignment="1" applyProtection="1">
      <alignment vertical="center"/>
      <protection hidden="1"/>
    </xf>
    <xf numFmtId="0" fontId="23" fillId="4" borderId="32" xfId="0" applyFont="1" applyFill="1" applyBorder="1" applyAlignment="1" applyProtection="1">
      <alignment horizontal="left" vertical="center"/>
      <protection hidden="1"/>
    </xf>
    <xf numFmtId="0" fontId="23" fillId="4" borderId="33" xfId="0" applyFont="1" applyFill="1" applyBorder="1" applyAlignment="1" applyProtection="1">
      <alignment vertical="center"/>
      <protection hidden="1"/>
    </xf>
    <xf numFmtId="0" fontId="23" fillId="4" borderId="33" xfId="0" applyFont="1" applyFill="1" applyBorder="1" applyAlignment="1" applyProtection="1">
      <alignment horizontal="left" vertical="center"/>
      <protection hidden="1"/>
    </xf>
    <xf numFmtId="0" fontId="2" fillId="4" borderId="20" xfId="0" applyFont="1" applyFill="1" applyBorder="1" applyAlignment="1" applyProtection="1">
      <alignment horizontal="left" vertical="center"/>
      <protection hidden="1"/>
    </xf>
    <xf numFmtId="0" fontId="2" fillId="4" borderId="20" xfId="0" quotePrefix="1" applyFont="1" applyFill="1" applyBorder="1" applyAlignment="1" applyProtection="1">
      <alignment vertical="center"/>
      <protection hidden="1"/>
    </xf>
    <xf numFmtId="0" fontId="2" fillId="9" borderId="20" xfId="0" applyFont="1" applyFill="1" applyBorder="1" applyAlignment="1" applyProtection="1">
      <alignment horizontal="center" vertical="center"/>
      <protection hidden="1"/>
    </xf>
    <xf numFmtId="0" fontId="23" fillId="9" borderId="20" xfId="0" applyFont="1" applyFill="1" applyBorder="1" applyAlignment="1" applyProtection="1">
      <alignment vertical="center"/>
      <protection hidden="1"/>
    </xf>
    <xf numFmtId="0" fontId="23" fillId="9" borderId="4" xfId="0" applyFont="1" applyFill="1" applyBorder="1" applyAlignment="1" applyProtection="1">
      <alignment vertical="center"/>
      <protection hidden="1"/>
    </xf>
    <xf numFmtId="0" fontId="23" fillId="9" borderId="4" xfId="0" applyFont="1" applyFill="1" applyBorder="1" applyAlignment="1" applyProtection="1">
      <alignment horizontal="center" vertical="center"/>
      <protection hidden="1"/>
    </xf>
    <xf numFmtId="0" fontId="1" fillId="9" borderId="4" xfId="0" applyFont="1" applyFill="1" applyBorder="1" applyAlignment="1" applyProtection="1">
      <alignment vertical="center"/>
      <protection hidden="1"/>
    </xf>
    <xf numFmtId="0" fontId="23" fillId="9" borderId="24" xfId="0" applyFont="1" applyFill="1" applyBorder="1" applyAlignment="1" applyProtection="1">
      <alignment horizontal="center" vertical="center"/>
      <protection hidden="1"/>
    </xf>
    <xf numFmtId="0" fontId="0" fillId="9" borderId="24" xfId="0" applyFill="1" applyBorder="1" applyAlignment="1" applyProtection="1">
      <alignment vertical="center"/>
      <protection hidden="1"/>
    </xf>
    <xf numFmtId="0" fontId="23" fillId="9" borderId="27" xfId="0" applyFont="1" applyFill="1" applyBorder="1" applyAlignment="1" applyProtection="1">
      <alignment vertical="center"/>
      <protection hidden="1"/>
    </xf>
    <xf numFmtId="0" fontId="2" fillId="4" borderId="4" xfId="0" applyFont="1" applyFill="1" applyBorder="1" applyAlignment="1" applyProtection="1">
      <alignment vertical="center"/>
      <protection hidden="1"/>
    </xf>
    <xf numFmtId="0" fontId="17" fillId="4" borderId="4" xfId="0" applyFont="1" applyFill="1" applyBorder="1" applyAlignment="1" applyProtection="1">
      <alignment vertical="center"/>
      <protection hidden="1"/>
    </xf>
    <xf numFmtId="0" fontId="66" fillId="4" borderId="0" xfId="0" applyFont="1" applyFill="1" applyBorder="1" applyAlignment="1" applyProtection="1">
      <alignment horizontal="center" vertical="center"/>
      <protection hidden="1"/>
    </xf>
    <xf numFmtId="0" fontId="28" fillId="4" borderId="4" xfId="0" applyFont="1" applyFill="1" applyBorder="1" applyAlignment="1" applyProtection="1">
      <alignment horizontal="center" vertical="center"/>
      <protection hidden="1"/>
    </xf>
    <xf numFmtId="0" fontId="66" fillId="4" borderId="4" xfId="0" applyFont="1" applyFill="1" applyBorder="1" applyAlignment="1" applyProtection="1">
      <alignment horizontal="center" vertical="center"/>
      <protection hidden="1"/>
    </xf>
    <xf numFmtId="0" fontId="66" fillId="4" borderId="23" xfId="0" applyFont="1" applyFill="1" applyBorder="1" applyAlignment="1" applyProtection="1">
      <alignment horizontal="center" vertical="center"/>
      <protection hidden="1"/>
    </xf>
    <xf numFmtId="0" fontId="28" fillId="4" borderId="20" xfId="0" applyFont="1" applyFill="1" applyBorder="1" applyAlignment="1" applyProtection="1">
      <alignment horizontal="center" vertical="center"/>
      <protection hidden="1"/>
    </xf>
    <xf numFmtId="0" fontId="66" fillId="4" borderId="20" xfId="0" applyFont="1" applyFill="1" applyBorder="1" applyAlignment="1" applyProtection="1">
      <alignment horizontal="center" vertical="center"/>
      <protection hidden="1"/>
    </xf>
    <xf numFmtId="0" fontId="66" fillId="4" borderId="21" xfId="0" applyFont="1" applyFill="1" applyBorder="1" applyAlignment="1" applyProtection="1">
      <alignment horizontal="center" vertical="center"/>
      <protection hidden="1"/>
    </xf>
    <xf numFmtId="0" fontId="66" fillId="4" borderId="30" xfId="0" applyFont="1" applyFill="1" applyBorder="1" applyAlignment="1" applyProtection="1">
      <alignment horizontal="center" vertical="center"/>
      <protection hidden="1"/>
    </xf>
    <xf numFmtId="0" fontId="66" fillId="4" borderId="22" xfId="0" applyFont="1" applyFill="1" applyBorder="1" applyAlignment="1" applyProtection="1">
      <alignment horizontal="center" vertical="center"/>
      <protection hidden="1"/>
    </xf>
    <xf numFmtId="0" fontId="28" fillId="4" borderId="0" xfId="0" applyFont="1" applyFill="1" applyBorder="1" applyAlignment="1" applyProtection="1">
      <alignment horizontal="right" vertical="center"/>
      <protection hidden="1"/>
    </xf>
    <xf numFmtId="0" fontId="70" fillId="4" borderId="0" xfId="0" applyFont="1" applyFill="1" applyBorder="1" applyAlignment="1" applyProtection="1">
      <alignment horizontal="center" vertical="center"/>
      <protection locked="0"/>
    </xf>
    <xf numFmtId="0" fontId="70" fillId="4" borderId="22" xfId="0" applyFont="1" applyFill="1" applyBorder="1" applyAlignment="1" applyProtection="1">
      <alignment horizontal="center" vertical="center"/>
      <protection locked="0"/>
    </xf>
    <xf numFmtId="0" fontId="13" fillId="4" borderId="29" xfId="0" applyFont="1" applyFill="1" applyBorder="1" applyAlignment="1" applyProtection="1">
      <alignment vertical="center"/>
      <protection locked="0"/>
    </xf>
    <xf numFmtId="0" fontId="13" fillId="4" borderId="29" xfId="0" applyFont="1" applyFill="1" applyBorder="1" applyAlignment="1" applyProtection="1">
      <alignment horizontal="left" vertical="center"/>
      <protection locked="0"/>
    </xf>
    <xf numFmtId="0" fontId="0" fillId="4" borderId="20" xfId="0" applyFill="1" applyBorder="1" applyAlignment="1" applyProtection="1">
      <alignment vertical="center"/>
      <protection locked="0"/>
    </xf>
    <xf numFmtId="0" fontId="12" fillId="10" borderId="0" xfId="1" applyFont="1" applyFill="1" applyBorder="1" applyAlignment="1" applyProtection="1">
      <alignment horizontal="center" vertical="center" shrinkToFit="1"/>
      <protection hidden="1"/>
    </xf>
    <xf numFmtId="0" fontId="12" fillId="10" borderId="34" xfId="1" applyFont="1" applyFill="1" applyBorder="1" applyAlignment="1" applyProtection="1">
      <alignment horizontal="center" vertical="center" shrinkToFit="1"/>
      <protection hidden="1"/>
    </xf>
    <xf numFmtId="0" fontId="2" fillId="4" borderId="21" xfId="0" applyFont="1" applyFill="1" applyBorder="1" applyAlignment="1" applyProtection="1">
      <alignment vertical="center"/>
      <protection hidden="1"/>
    </xf>
    <xf numFmtId="0" fontId="0" fillId="9" borderId="20" xfId="0" applyFill="1" applyBorder="1" applyAlignment="1" applyProtection="1">
      <alignment vertical="center"/>
      <protection hidden="1"/>
    </xf>
    <xf numFmtId="0" fontId="56" fillId="4" borderId="0" xfId="0" applyFont="1" applyFill="1" applyBorder="1" applyAlignment="1" applyProtection="1">
      <alignment horizontal="center" vertical="center" textRotation="90"/>
      <protection hidden="1"/>
    </xf>
    <xf numFmtId="0" fontId="56" fillId="4" borderId="22" xfId="0" applyFont="1" applyFill="1" applyBorder="1" applyAlignment="1" applyProtection="1">
      <alignment horizontal="center" vertical="center" textRotation="90"/>
      <protection hidden="1"/>
    </xf>
    <xf numFmtId="0" fontId="3" fillId="0" borderId="35" xfId="0" applyFont="1" applyFill="1" applyBorder="1" applyAlignment="1" applyProtection="1">
      <alignment vertical="center"/>
      <protection hidden="1"/>
    </xf>
    <xf numFmtId="0" fontId="3" fillId="0" borderId="36" xfId="0" applyFont="1" applyFill="1" applyBorder="1" applyAlignment="1" applyProtection="1">
      <alignment vertical="center"/>
      <protection hidden="1"/>
    </xf>
    <xf numFmtId="0" fontId="3" fillId="4" borderId="36" xfId="0" applyFont="1" applyFill="1" applyBorder="1" applyAlignment="1" applyProtection="1">
      <alignment vertical="center"/>
      <protection hidden="1"/>
    </xf>
    <xf numFmtId="0" fontId="2" fillId="4" borderId="19" xfId="0" applyFont="1" applyFill="1" applyBorder="1" applyAlignment="1" applyProtection="1">
      <alignment horizontal="center" vertical="center"/>
      <protection hidden="1"/>
    </xf>
    <xf numFmtId="0" fontId="2" fillId="9" borderId="24" xfId="0" applyFont="1" applyFill="1" applyBorder="1" applyAlignment="1" applyProtection="1">
      <alignment horizontal="center" vertical="center"/>
      <protection hidden="1"/>
    </xf>
    <xf numFmtId="0" fontId="23" fillId="9" borderId="24" xfId="0" applyFont="1" applyFill="1" applyBorder="1" applyAlignment="1" applyProtection="1">
      <alignment vertical="center"/>
      <protection hidden="1"/>
    </xf>
    <xf numFmtId="0" fontId="2" fillId="9" borderId="0" xfId="0" applyFont="1" applyFill="1" applyBorder="1" applyAlignment="1" applyProtection="1">
      <alignment vertical="center"/>
      <protection hidden="1"/>
    </xf>
    <xf numFmtId="0" fontId="23" fillId="4" borderId="30" xfId="0" applyFont="1" applyFill="1" applyBorder="1" applyAlignment="1" applyProtection="1">
      <alignment vertical="center"/>
      <protection hidden="1"/>
    </xf>
    <xf numFmtId="0" fontId="69" fillId="4" borderId="0" xfId="0" applyFont="1" applyFill="1" applyBorder="1" applyAlignment="1" applyProtection="1">
      <alignment vertical="center"/>
      <protection hidden="1"/>
    </xf>
    <xf numFmtId="0" fontId="2" fillId="4" borderId="30" xfId="0" applyFont="1" applyFill="1" applyBorder="1" applyAlignment="1" applyProtection="1">
      <alignment vertical="center"/>
      <protection hidden="1"/>
    </xf>
    <xf numFmtId="0" fontId="1" fillId="4" borderId="20" xfId="0" applyFont="1" applyFill="1" applyBorder="1" applyAlignment="1" applyProtection="1">
      <alignment vertical="center"/>
      <protection hidden="1"/>
    </xf>
    <xf numFmtId="0" fontId="3" fillId="4" borderId="24" xfId="0" applyFont="1" applyFill="1" applyBorder="1" applyAlignment="1" applyProtection="1">
      <alignment vertical="center"/>
      <protection hidden="1"/>
    </xf>
    <xf numFmtId="0" fontId="2" fillId="4" borderId="24" xfId="0" applyFont="1" applyFill="1" applyBorder="1" applyAlignment="1" applyProtection="1">
      <alignment horizontal="center" vertical="center"/>
      <protection hidden="1"/>
    </xf>
    <xf numFmtId="0" fontId="70" fillId="4" borderId="20" xfId="0" applyFont="1" applyFill="1" applyBorder="1" applyAlignment="1" applyProtection="1">
      <alignment horizontal="center" vertical="center"/>
      <protection locked="0"/>
    </xf>
    <xf numFmtId="0" fontId="71" fillId="4" borderId="20" xfId="0" applyFont="1" applyFill="1" applyBorder="1" applyAlignment="1" applyProtection="1">
      <alignment horizontal="left" vertical="center"/>
      <protection hidden="1"/>
    </xf>
    <xf numFmtId="0" fontId="70" fillId="4" borderId="21" xfId="0" applyFont="1" applyFill="1" applyBorder="1" applyAlignment="1" applyProtection="1">
      <alignment horizontal="center" vertical="center"/>
      <protection hidden="1"/>
    </xf>
    <xf numFmtId="0" fontId="8" fillId="8" borderId="33" xfId="0" applyFont="1" applyFill="1" applyBorder="1" applyAlignment="1" applyProtection="1">
      <alignment horizontal="center" vertical="center"/>
      <protection hidden="1"/>
    </xf>
    <xf numFmtId="0" fontId="74" fillId="8" borderId="20" xfId="0" applyFont="1" applyFill="1" applyBorder="1" applyAlignment="1" applyProtection="1">
      <alignment horizontal="center" vertical="center" textRotation="90"/>
      <protection hidden="1"/>
    </xf>
    <xf numFmtId="0" fontId="74" fillId="8" borderId="27" xfId="0" applyFont="1" applyFill="1" applyBorder="1" applyAlignment="1" applyProtection="1">
      <alignment horizontal="center" vertical="center" textRotation="90"/>
      <protection hidden="1"/>
    </xf>
    <xf numFmtId="0" fontId="74" fillId="8" borderId="4" xfId="0" applyFont="1" applyFill="1" applyBorder="1" applyAlignment="1" applyProtection="1">
      <alignment horizontal="center" vertical="center" textRotation="90"/>
      <protection hidden="1"/>
    </xf>
    <xf numFmtId="0" fontId="23" fillId="4" borderId="19" xfId="0" applyFont="1" applyFill="1" applyBorder="1" applyAlignment="1" applyProtection="1">
      <alignment horizontal="center" vertical="center"/>
      <protection hidden="1"/>
    </xf>
    <xf numFmtId="0" fontId="23" fillId="4" borderId="21" xfId="0" applyFont="1" applyFill="1" applyBorder="1" applyAlignment="1" applyProtection="1">
      <alignment horizontal="center" vertical="center"/>
      <protection hidden="1"/>
    </xf>
    <xf numFmtId="220" fontId="3" fillId="4" borderId="37" xfId="0" applyNumberFormat="1" applyFont="1" applyFill="1" applyBorder="1" applyAlignment="1" applyProtection="1">
      <alignment vertical="center" wrapText="1"/>
      <protection hidden="1"/>
    </xf>
    <xf numFmtId="0" fontId="74" fillId="8" borderId="0" xfId="0" applyFont="1" applyFill="1" applyBorder="1" applyAlignment="1" applyProtection="1">
      <alignment horizontal="left" vertical="center"/>
      <protection hidden="1"/>
    </xf>
    <xf numFmtId="0" fontId="63" fillId="8" borderId="30" xfId="0" applyFont="1" applyFill="1" applyBorder="1" applyAlignment="1" applyProtection="1">
      <alignment horizontal="left" vertical="center"/>
      <protection hidden="1"/>
    </xf>
    <xf numFmtId="0" fontId="74" fillId="8" borderId="4" xfId="0" applyFont="1" applyFill="1" applyBorder="1" applyAlignment="1" applyProtection="1">
      <alignment horizontal="left" vertical="center" textRotation="90"/>
      <protection hidden="1"/>
    </xf>
    <xf numFmtId="0" fontId="47" fillId="8" borderId="30" xfId="0" applyFont="1" applyFill="1" applyBorder="1" applyAlignment="1" applyProtection="1">
      <alignment horizontal="left" vertical="center"/>
      <protection hidden="1"/>
    </xf>
    <xf numFmtId="0" fontId="52" fillId="4" borderId="0" xfId="0" applyFont="1" applyFill="1" applyBorder="1" applyAlignment="1" applyProtection="1">
      <alignment horizontal="left" vertical="center"/>
      <protection hidden="1"/>
    </xf>
    <xf numFmtId="0" fontId="71" fillId="4" borderId="20" xfId="0" applyFont="1" applyFill="1" applyBorder="1" applyAlignment="1" applyProtection="1">
      <alignment vertical="center"/>
      <protection hidden="1"/>
    </xf>
    <xf numFmtId="0" fontId="70" fillId="4" borderId="21" xfId="0" applyFont="1" applyFill="1" applyBorder="1" applyAlignment="1" applyProtection="1">
      <alignment vertical="center"/>
      <protection hidden="1"/>
    </xf>
    <xf numFmtId="0" fontId="56" fillId="4" borderId="19" xfId="0" applyFont="1" applyFill="1" applyBorder="1" applyAlignment="1" applyProtection="1">
      <alignment horizontal="center" vertical="center" textRotation="90"/>
      <protection hidden="1"/>
    </xf>
    <xf numFmtId="0" fontId="56" fillId="4" borderId="27" xfId="0" applyFont="1" applyFill="1" applyBorder="1" applyAlignment="1" applyProtection="1">
      <alignment horizontal="center" vertical="center" textRotation="90"/>
      <protection hidden="1"/>
    </xf>
    <xf numFmtId="0" fontId="2" fillId="4" borderId="0" xfId="0" applyFont="1" applyFill="1" applyBorder="1" applyAlignment="1" applyProtection="1">
      <alignment horizontal="center" vertical="top"/>
      <protection hidden="1"/>
    </xf>
    <xf numFmtId="0" fontId="13" fillId="4" borderId="20" xfId="0" applyFont="1" applyFill="1" applyBorder="1" applyAlignment="1" applyProtection="1">
      <alignment vertical="center"/>
      <protection locked="0"/>
    </xf>
    <xf numFmtId="0" fontId="13" fillId="4" borderId="21" xfId="0" applyFont="1" applyFill="1" applyBorder="1" applyAlignment="1" applyProtection="1">
      <alignment vertical="center"/>
      <protection locked="0"/>
    </xf>
    <xf numFmtId="0" fontId="70" fillId="4" borderId="30" xfId="0" applyFont="1" applyFill="1" applyBorder="1" applyAlignment="1" applyProtection="1">
      <alignment horizontal="center" vertical="center"/>
      <protection locked="0"/>
    </xf>
    <xf numFmtId="0" fontId="2" fillId="4" borderId="28" xfId="0" applyFont="1" applyFill="1" applyBorder="1" applyAlignment="1" applyProtection="1">
      <alignment vertical="center"/>
      <protection hidden="1"/>
    </xf>
    <xf numFmtId="0" fontId="2" fillId="4" borderId="37" xfId="0" applyFont="1" applyFill="1" applyBorder="1" applyAlignment="1" applyProtection="1">
      <alignment vertical="center"/>
      <protection hidden="1"/>
    </xf>
    <xf numFmtId="220" fontId="3" fillId="4" borderId="28" xfId="0" applyNumberFormat="1" applyFont="1" applyFill="1" applyBorder="1" applyAlignment="1" applyProtection="1">
      <alignment horizontal="center" vertical="center"/>
      <protection hidden="1"/>
    </xf>
    <xf numFmtId="220" fontId="3" fillId="4" borderId="37" xfId="0" applyNumberFormat="1" applyFont="1" applyFill="1" applyBorder="1" applyAlignment="1" applyProtection="1">
      <alignment horizontal="center" vertical="center"/>
      <protection hidden="1"/>
    </xf>
    <xf numFmtId="0" fontId="23" fillId="4" borderId="28" xfId="0" applyFont="1" applyFill="1" applyBorder="1" applyAlignment="1" applyProtection="1">
      <alignment horizontal="center" vertical="center"/>
      <protection hidden="1"/>
    </xf>
    <xf numFmtId="0" fontId="13" fillId="4" borderId="38" xfId="1" applyFont="1" applyFill="1" applyBorder="1" applyAlignment="1" applyProtection="1">
      <alignment horizontal="center" vertical="center" shrinkToFit="1"/>
      <protection hidden="1"/>
    </xf>
    <xf numFmtId="0" fontId="13" fillId="4" borderId="0" xfId="1" applyFont="1" applyFill="1" applyBorder="1" applyAlignment="1" applyProtection="1">
      <alignment horizontal="center" vertical="center" shrinkToFit="1"/>
      <protection hidden="1"/>
    </xf>
    <xf numFmtId="0" fontId="74" fillId="8" borderId="0" xfId="0" applyFont="1" applyFill="1" applyBorder="1" applyAlignment="1" applyProtection="1">
      <alignment horizontal="center" vertical="center" textRotation="90"/>
      <protection hidden="1"/>
    </xf>
    <xf numFmtId="0" fontId="70" fillId="4" borderId="28" xfId="0" applyFont="1" applyFill="1" applyBorder="1" applyAlignment="1" applyProtection="1">
      <alignment horizontal="center" vertical="center"/>
      <protection hidden="1"/>
    </xf>
    <xf numFmtId="0" fontId="28" fillId="4" borderId="28" xfId="0" applyFont="1" applyFill="1" applyBorder="1" applyAlignment="1" applyProtection="1">
      <alignment horizontal="center" vertical="center"/>
      <protection hidden="1"/>
    </xf>
    <xf numFmtId="0" fontId="66" fillId="4" borderId="28" xfId="0" applyFont="1" applyFill="1" applyBorder="1" applyAlignment="1" applyProtection="1">
      <alignment horizontal="center" vertical="center"/>
      <protection hidden="1"/>
    </xf>
    <xf numFmtId="0" fontId="66" fillId="4" borderId="37" xfId="0" applyFont="1" applyFill="1" applyBorder="1" applyAlignment="1" applyProtection="1">
      <alignment horizontal="center" vertical="center"/>
      <protection hidden="1"/>
    </xf>
    <xf numFmtId="220" fontId="3" fillId="4" borderId="30" xfId="0" applyNumberFormat="1" applyFont="1" applyFill="1" applyBorder="1" applyAlignment="1" applyProtection="1">
      <alignment vertical="center" wrapText="1"/>
      <protection hidden="1"/>
    </xf>
    <xf numFmtId="0" fontId="56" fillId="4" borderId="24" xfId="0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Border="1" applyAlignment="1" applyProtection="1">
      <alignment horizontal="center" vertical="center" textRotation="90"/>
      <protection hidden="1"/>
    </xf>
    <xf numFmtId="0" fontId="2" fillId="4" borderId="22" xfId="0" applyFont="1" applyFill="1" applyBorder="1" applyAlignment="1" applyProtection="1">
      <alignment horizontal="center" vertical="center" textRotation="90"/>
      <protection hidden="1"/>
    </xf>
    <xf numFmtId="0" fontId="2" fillId="4" borderId="21" xfId="0" applyFont="1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 applyProtection="1">
      <alignment horizontal="center" vertical="center"/>
      <protection hidden="1"/>
    </xf>
    <xf numFmtId="0" fontId="18" fillId="4" borderId="28" xfId="0" applyFont="1" applyFill="1" applyBorder="1" applyAlignment="1" applyProtection="1">
      <alignment vertical="center"/>
      <protection hidden="1"/>
    </xf>
    <xf numFmtId="0" fontId="74" fillId="8" borderId="24" xfId="0" applyFont="1" applyFill="1" applyBorder="1" applyAlignment="1" applyProtection="1">
      <alignment horizontal="center" vertical="center" textRotation="90"/>
      <protection hidden="1"/>
    </xf>
    <xf numFmtId="0" fontId="2" fillId="9" borderId="31" xfId="0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221" fontId="2" fillId="4" borderId="28" xfId="0" applyNumberFormat="1" applyFont="1" applyFill="1" applyBorder="1" applyAlignment="1" applyProtection="1">
      <alignment horizontal="center" vertical="center"/>
      <protection hidden="1"/>
    </xf>
    <xf numFmtId="0" fontId="2" fillId="4" borderId="31" xfId="0" applyFont="1" applyFill="1" applyBorder="1" applyAlignment="1" applyProtection="1">
      <alignment horizontal="center" vertical="center"/>
      <protection hidden="1"/>
    </xf>
    <xf numFmtId="0" fontId="71" fillId="4" borderId="28" xfId="0" applyFont="1" applyFill="1" applyBorder="1" applyAlignment="1" applyProtection="1">
      <alignment horizontal="left" vertical="center"/>
      <protection hidden="1"/>
    </xf>
    <xf numFmtId="0" fontId="66" fillId="4" borderId="0" xfId="0" applyFont="1" applyFill="1" applyBorder="1" applyAlignment="1" applyProtection="1">
      <alignment horizontal="left" vertical="center"/>
      <protection hidden="1"/>
    </xf>
    <xf numFmtId="0" fontId="10" fillId="4" borderId="0" xfId="0" applyFont="1" applyFill="1" applyBorder="1" applyAlignment="1" applyProtection="1">
      <alignment vertical="top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right" vertical="center"/>
      <protection hidden="1"/>
    </xf>
    <xf numFmtId="0" fontId="3" fillId="4" borderId="0" xfId="0" applyFont="1" applyFill="1" applyBorder="1" applyAlignment="1" applyProtection="1">
      <alignment horizontal="left" vertical="top"/>
      <protection hidden="1"/>
    </xf>
    <xf numFmtId="0" fontId="6" fillId="4" borderId="0" xfId="0" applyFont="1" applyFill="1" applyBorder="1" applyAlignment="1" applyProtection="1">
      <alignment horizontal="left" vertical="top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3" fillId="4" borderId="0" xfId="0" applyFont="1" applyFill="1" applyBorder="1" applyAlignment="1" applyProtection="1">
      <alignment horizontal="left" vertical="center"/>
      <protection hidden="1"/>
    </xf>
    <xf numFmtId="0" fontId="76" fillId="4" borderId="0" xfId="0" applyFont="1" applyFill="1" applyBorder="1" applyAlignment="1" applyProtection="1">
      <alignment horizontal="left" vertical="center"/>
      <protection hidden="1"/>
    </xf>
    <xf numFmtId="0" fontId="74" fillId="8" borderId="31" xfId="0" applyFont="1" applyFill="1" applyBorder="1" applyAlignment="1" applyProtection="1">
      <alignment horizontal="center" vertical="center"/>
      <protection hidden="1"/>
    </xf>
    <xf numFmtId="0" fontId="74" fillId="8" borderId="28" xfId="0" applyFont="1" applyFill="1" applyBorder="1" applyAlignment="1" applyProtection="1">
      <alignment horizontal="center" vertical="center" textRotation="90"/>
      <protection hidden="1"/>
    </xf>
    <xf numFmtId="0" fontId="72" fillId="4" borderId="37" xfId="0" applyFont="1" applyFill="1" applyBorder="1" applyAlignment="1" applyProtection="1">
      <alignment horizontal="left" vertical="center"/>
      <protection hidden="1"/>
    </xf>
    <xf numFmtId="0" fontId="8" fillId="8" borderId="30" xfId="0" applyFont="1" applyFill="1" applyBorder="1" applyAlignment="1" applyProtection="1">
      <alignment horizontal="center" vertical="center"/>
      <protection hidden="1"/>
    </xf>
    <xf numFmtId="221" fontId="2" fillId="4" borderId="28" xfId="0" applyNumberFormat="1" applyFont="1" applyFill="1" applyBorder="1" applyAlignment="1" applyProtection="1">
      <alignment vertical="center"/>
      <protection hidden="1"/>
    </xf>
    <xf numFmtId="0" fontId="70" fillId="4" borderId="28" xfId="0" applyFont="1" applyFill="1" applyBorder="1" applyAlignment="1" applyProtection="1">
      <alignment horizontal="left" vertical="center"/>
      <protection hidden="1"/>
    </xf>
    <xf numFmtId="0" fontId="8" fillId="8" borderId="31" xfId="0" applyFont="1" applyFill="1" applyBorder="1" applyAlignment="1" applyProtection="1">
      <alignment horizontal="center" vertical="center"/>
      <protection hidden="1"/>
    </xf>
    <xf numFmtId="205" fontId="2" fillId="4" borderId="28" xfId="0" applyNumberFormat="1" applyFont="1" applyFill="1" applyBorder="1" applyAlignment="1" applyProtection="1">
      <alignment horizontal="center" vertical="center"/>
      <protection hidden="1"/>
    </xf>
    <xf numFmtId="0" fontId="2" fillId="4" borderId="31" xfId="0" applyFont="1" applyFill="1" applyBorder="1" applyAlignment="1" applyProtection="1">
      <alignment vertical="center"/>
      <protection hidden="1"/>
    </xf>
    <xf numFmtId="0" fontId="0" fillId="4" borderId="28" xfId="0" applyFill="1" applyBorder="1" applyAlignment="1" applyProtection="1">
      <alignment vertical="center"/>
      <protection hidden="1"/>
    </xf>
    <xf numFmtId="0" fontId="0" fillId="4" borderId="37" xfId="0" applyFill="1" applyBorder="1" applyAlignment="1" applyProtection="1">
      <alignment vertical="center"/>
      <protection hidden="1"/>
    </xf>
    <xf numFmtId="0" fontId="0" fillId="4" borderId="19" xfId="0" applyFill="1" applyBorder="1" applyAlignment="1" applyProtection="1">
      <alignment vertical="center"/>
      <protection hidden="1"/>
    </xf>
    <xf numFmtId="0" fontId="0" fillId="4" borderId="27" xfId="0" applyFill="1" applyBorder="1" applyAlignment="1" applyProtection="1">
      <alignment vertical="center"/>
      <protection hidden="1"/>
    </xf>
    <xf numFmtId="0" fontId="0" fillId="9" borderId="21" xfId="0" applyFill="1" applyBorder="1" applyAlignment="1" applyProtection="1">
      <alignment vertical="center"/>
      <protection hidden="1"/>
    </xf>
    <xf numFmtId="0" fontId="23" fillId="9" borderId="22" xfId="0" applyFont="1" applyFill="1" applyBorder="1" applyAlignment="1" applyProtection="1">
      <alignment vertical="center"/>
      <protection hidden="1"/>
    </xf>
    <xf numFmtId="0" fontId="0" fillId="9" borderId="22" xfId="0" applyFill="1" applyBorder="1" applyAlignment="1" applyProtection="1">
      <alignment vertical="center"/>
      <protection hidden="1"/>
    </xf>
    <xf numFmtId="0" fontId="2" fillId="9" borderId="22" xfId="0" applyFont="1" applyFill="1" applyBorder="1" applyAlignment="1" applyProtection="1">
      <alignment vertical="center"/>
      <protection hidden="1"/>
    </xf>
    <xf numFmtId="0" fontId="23" fillId="9" borderId="23" xfId="0" applyFont="1" applyFill="1" applyBorder="1" applyAlignment="1" applyProtection="1">
      <alignment vertical="center"/>
      <protection hidden="1"/>
    </xf>
    <xf numFmtId="0" fontId="2" fillId="4" borderId="22" xfId="0" applyFont="1" applyFill="1" applyBorder="1" applyAlignment="1" applyProtection="1">
      <alignment vertical="center"/>
      <protection hidden="1"/>
    </xf>
    <xf numFmtId="0" fontId="71" fillId="4" borderId="30" xfId="0" applyFont="1" applyFill="1" applyBorder="1" applyAlignment="1" applyProtection="1">
      <alignment horizontal="center" vertical="center"/>
      <protection hidden="1"/>
    </xf>
    <xf numFmtId="1" fontId="3" fillId="4" borderId="37" xfId="0" applyNumberFormat="1" applyFont="1" applyFill="1" applyBorder="1" applyAlignment="1" applyProtection="1">
      <alignment horizontal="center" vertical="center"/>
      <protection hidden="1"/>
    </xf>
    <xf numFmtId="0" fontId="2" fillId="4" borderId="20" xfId="0" applyFont="1" applyFill="1" applyBorder="1" applyAlignment="1" applyProtection="1">
      <alignment vertical="center"/>
      <protection locked="0"/>
    </xf>
    <xf numFmtId="0" fontId="0" fillId="4" borderId="21" xfId="0" applyFill="1" applyBorder="1" applyAlignment="1" applyProtection="1">
      <alignment vertical="center"/>
      <protection locked="0"/>
    </xf>
    <xf numFmtId="0" fontId="23" fillId="4" borderId="4" xfId="0" applyFont="1" applyFill="1" applyBorder="1" applyAlignment="1" applyProtection="1">
      <alignment vertical="center"/>
      <protection locked="0"/>
    </xf>
    <xf numFmtId="0" fontId="23" fillId="4" borderId="23" xfId="0" applyFont="1" applyFill="1" applyBorder="1" applyAlignment="1" applyProtection="1">
      <alignment vertical="center"/>
      <protection locked="0"/>
    </xf>
    <xf numFmtId="0" fontId="23" fillId="4" borderId="29" xfId="0" applyFont="1" applyFill="1" applyBorder="1" applyAlignment="1" applyProtection="1">
      <alignment vertical="center"/>
      <protection locked="0"/>
    </xf>
    <xf numFmtId="0" fontId="23" fillId="4" borderId="33" xfId="0" applyFont="1" applyFill="1" applyBorder="1" applyAlignment="1" applyProtection="1">
      <alignment vertical="center"/>
      <protection locked="0"/>
    </xf>
    <xf numFmtId="0" fontId="23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/>
      <protection locked="0"/>
    </xf>
    <xf numFmtId="0" fontId="2" fillId="4" borderId="21" xfId="0" applyFont="1" applyFill="1" applyBorder="1" applyAlignment="1" applyProtection="1">
      <alignment vertical="center"/>
      <protection locked="0"/>
    </xf>
    <xf numFmtId="0" fontId="23" fillId="4" borderId="32" xfId="0" applyFont="1" applyFill="1" applyBorder="1" applyAlignment="1" applyProtection="1">
      <alignment vertical="center"/>
      <protection locked="0"/>
    </xf>
    <xf numFmtId="0" fontId="70" fillId="4" borderId="21" xfId="0" applyFont="1" applyFill="1" applyBorder="1" applyAlignment="1" applyProtection="1">
      <alignment horizontal="center" vertical="center"/>
      <protection locked="0"/>
    </xf>
    <xf numFmtId="0" fontId="75" fillId="4" borderId="19" xfId="0" applyFont="1" applyFill="1" applyBorder="1" applyAlignment="1" applyProtection="1">
      <alignment vertical="center"/>
      <protection locked="0"/>
    </xf>
    <xf numFmtId="0" fontId="75" fillId="4" borderId="20" xfId="0" applyFont="1" applyFill="1" applyBorder="1" applyAlignment="1" applyProtection="1">
      <alignment vertical="center"/>
      <protection locked="0"/>
    </xf>
    <xf numFmtId="0" fontId="75" fillId="4" borderId="20" xfId="0" applyFont="1" applyFill="1" applyBorder="1" applyAlignment="1" applyProtection="1">
      <alignment horizontal="center" vertical="center"/>
      <protection locked="0"/>
    </xf>
    <xf numFmtId="0" fontId="75" fillId="4" borderId="31" xfId="0" applyFont="1" applyFill="1" applyBorder="1" applyAlignment="1" applyProtection="1">
      <alignment horizontal="center" vertical="center"/>
      <protection locked="0"/>
    </xf>
    <xf numFmtId="0" fontId="75" fillId="4" borderId="21" xfId="0" applyFont="1" applyFill="1" applyBorder="1" applyAlignment="1" applyProtection="1">
      <alignment horizontal="center" vertical="center"/>
      <protection locked="0"/>
    </xf>
    <xf numFmtId="0" fontId="75" fillId="4" borderId="29" xfId="0" applyFont="1" applyFill="1" applyBorder="1" applyAlignment="1" applyProtection="1">
      <alignment vertical="center"/>
      <protection locked="0"/>
    </xf>
    <xf numFmtId="0" fontId="75" fillId="4" borderId="28" xfId="0" applyFont="1" applyFill="1" applyBorder="1" applyAlignment="1" applyProtection="1">
      <alignment horizontal="center" vertical="center"/>
      <protection locked="0"/>
    </xf>
    <xf numFmtId="0" fontId="75" fillId="4" borderId="37" xfId="0" applyFont="1" applyFill="1" applyBorder="1" applyAlignment="1" applyProtection="1">
      <alignment horizontal="center" vertical="center"/>
      <protection locked="0"/>
    </xf>
    <xf numFmtId="0" fontId="70" fillId="4" borderId="4" xfId="0" applyFont="1" applyFill="1" applyBorder="1" applyAlignment="1" applyProtection="1">
      <alignment horizontal="center" vertical="center"/>
      <protection locked="0"/>
    </xf>
    <xf numFmtId="0" fontId="75" fillId="4" borderId="4" xfId="0" applyFont="1" applyFill="1" applyBorder="1" applyAlignment="1" applyProtection="1">
      <alignment horizontal="center" vertical="center"/>
      <protection locked="0"/>
    </xf>
    <xf numFmtId="0" fontId="70" fillId="4" borderId="23" xfId="0" applyFont="1" applyFill="1" applyBorder="1" applyAlignment="1" applyProtection="1">
      <alignment horizontal="left" vertical="center"/>
      <protection locked="0"/>
    </xf>
    <xf numFmtId="0" fontId="70" fillId="4" borderId="4" xfId="0" applyFont="1" applyFill="1" applyBorder="1" applyAlignment="1" applyProtection="1">
      <alignment horizontal="left" vertical="center"/>
      <protection locked="0"/>
    </xf>
    <xf numFmtId="0" fontId="75" fillId="4" borderId="23" xfId="0" applyFont="1" applyFill="1" applyBorder="1" applyAlignment="1" applyProtection="1">
      <alignment horizontal="center" vertical="center"/>
      <protection locked="0"/>
    </xf>
    <xf numFmtId="0" fontId="75" fillId="4" borderId="19" xfId="0" applyFont="1" applyFill="1" applyBorder="1" applyAlignment="1" applyProtection="1">
      <alignment horizontal="center" vertical="center"/>
      <protection locked="0"/>
    </xf>
    <xf numFmtId="0" fontId="75" fillId="4" borderId="27" xfId="0" applyFont="1" applyFill="1" applyBorder="1" applyAlignment="1" applyProtection="1">
      <alignment horizontal="center" vertical="center"/>
      <protection locked="0"/>
    </xf>
    <xf numFmtId="0" fontId="70" fillId="4" borderId="23" xfId="0" applyFont="1" applyFill="1" applyBorder="1" applyAlignment="1" applyProtection="1">
      <alignment horizontal="center" vertical="center"/>
      <protection locked="0"/>
    </xf>
    <xf numFmtId="0" fontId="13" fillId="4" borderId="19" xfId="0" applyFont="1" applyFill="1" applyBorder="1" applyAlignment="1" applyProtection="1">
      <alignment vertical="center"/>
      <protection locked="0"/>
    </xf>
    <xf numFmtId="0" fontId="70" fillId="4" borderId="20" xfId="0" applyFont="1" applyFill="1" applyBorder="1" applyAlignment="1" applyProtection="1">
      <alignment horizontal="left" vertical="center"/>
      <protection locked="0"/>
    </xf>
    <xf numFmtId="0" fontId="13" fillId="4" borderId="27" xfId="0" applyFont="1" applyFill="1" applyBorder="1" applyAlignment="1" applyProtection="1">
      <alignment vertical="center"/>
      <protection locked="0"/>
    </xf>
    <xf numFmtId="0" fontId="13" fillId="4" borderId="4" xfId="0" applyFont="1" applyFill="1" applyBorder="1" applyAlignment="1" applyProtection="1">
      <alignment vertical="center"/>
      <protection locked="0"/>
    </xf>
    <xf numFmtId="0" fontId="13" fillId="4" borderId="30" xfId="0" applyFont="1" applyFill="1" applyBorder="1" applyAlignment="1" applyProtection="1">
      <alignment horizontal="center" vertical="center"/>
      <protection locked="0"/>
    </xf>
    <xf numFmtId="1" fontId="13" fillId="4" borderId="28" xfId="0" applyNumberFormat="1" applyFont="1" applyFill="1" applyBorder="1" applyAlignment="1" applyProtection="1">
      <alignment horizontal="center" vertical="center"/>
      <protection locked="0"/>
    </xf>
    <xf numFmtId="1" fontId="13" fillId="4" borderId="37" xfId="0" applyNumberFormat="1" applyFont="1" applyFill="1" applyBorder="1" applyAlignment="1" applyProtection="1">
      <alignment horizontal="center" vertical="center"/>
      <protection locked="0"/>
    </xf>
    <xf numFmtId="0" fontId="13" fillId="4" borderId="30" xfId="0" applyFont="1" applyFill="1" applyBorder="1" applyAlignment="1" applyProtection="1">
      <alignment vertical="center"/>
      <protection locked="0"/>
    </xf>
    <xf numFmtId="0" fontId="0" fillId="4" borderId="27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center"/>
      <protection locked="0"/>
    </xf>
    <xf numFmtId="0" fontId="0" fillId="4" borderId="23" xfId="0" applyFill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horizontal="center" vertical="center"/>
      <protection hidden="1"/>
    </xf>
    <xf numFmtId="49" fontId="10" fillId="4" borderId="0" xfId="0" applyNumberFormat="1" applyFont="1" applyFill="1" applyBorder="1" applyAlignment="1" applyProtection="1">
      <alignment horizontal="left" vertical="top"/>
      <protection hidden="1"/>
    </xf>
    <xf numFmtId="0" fontId="69" fillId="4" borderId="20" xfId="1" applyFont="1" applyFill="1" applyBorder="1" applyAlignment="1" applyProtection="1">
      <alignment vertical="center"/>
      <protection locked="0"/>
    </xf>
    <xf numFmtId="0" fontId="77" fillId="3" borderId="39" xfId="0" applyFont="1" applyFill="1" applyBorder="1" applyAlignment="1" applyProtection="1">
      <alignment horizontal="centerContinuous" vertical="center"/>
      <protection hidden="1"/>
    </xf>
    <xf numFmtId="0" fontId="78" fillId="3" borderId="40" xfId="0" applyFont="1" applyFill="1" applyBorder="1" applyAlignment="1" applyProtection="1">
      <alignment horizontal="centerContinuous" vertical="center" shrinkToFit="1"/>
      <protection hidden="1"/>
    </xf>
    <xf numFmtId="0" fontId="78" fillId="3" borderId="41" xfId="0" applyFont="1" applyFill="1" applyBorder="1" applyAlignment="1" applyProtection="1">
      <alignment horizontal="centerContinuous" vertical="center" shrinkToFit="1"/>
      <protection hidden="1"/>
    </xf>
    <xf numFmtId="0" fontId="3" fillId="0" borderId="42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5" fillId="4" borderId="38" xfId="0" applyFont="1" applyFill="1" applyBorder="1" applyAlignment="1" applyProtection="1">
      <alignment horizontal="right" vertical="center" shrinkToFit="1"/>
      <protection hidden="1"/>
    </xf>
    <xf numFmtId="0" fontId="5" fillId="4" borderId="0" xfId="0" applyFont="1" applyFill="1" applyBorder="1" applyAlignment="1" applyProtection="1">
      <alignment horizontal="right" vertical="center" shrinkToFit="1"/>
      <protection hidden="1"/>
    </xf>
    <xf numFmtId="0" fontId="3" fillId="4" borderId="0" xfId="0" applyFont="1" applyFill="1" applyBorder="1" applyProtection="1">
      <protection hidden="1"/>
    </xf>
    <xf numFmtId="0" fontId="14" fillId="4" borderId="40" xfId="0" applyFont="1" applyFill="1" applyBorder="1" applyAlignment="1" applyProtection="1">
      <alignment vertical="center"/>
      <protection hidden="1"/>
    </xf>
    <xf numFmtId="0" fontId="11" fillId="4" borderId="0" xfId="0" applyFont="1" applyFill="1" applyBorder="1" applyAlignment="1" applyProtection="1">
      <alignment horizontal="center" vertical="center"/>
      <protection hidden="1"/>
    </xf>
    <xf numFmtId="0" fontId="14" fillId="4" borderId="39" xfId="0" applyFont="1" applyFill="1" applyBorder="1" applyAlignment="1" applyProtection="1">
      <alignment vertical="center"/>
      <protection hidden="1"/>
    </xf>
    <xf numFmtId="0" fontId="46" fillId="4" borderId="36" xfId="0" applyFont="1" applyFill="1" applyBorder="1" applyAlignment="1" applyProtection="1">
      <alignment vertical="center" wrapText="1"/>
      <protection hidden="1"/>
    </xf>
    <xf numFmtId="0" fontId="14" fillId="4" borderId="0" xfId="0" applyFont="1" applyFill="1" applyBorder="1" applyAlignment="1" applyProtection="1">
      <alignment vertical="center"/>
      <protection hidden="1"/>
    </xf>
    <xf numFmtId="0" fontId="34" fillId="11" borderId="40" xfId="0" applyFont="1" applyFill="1" applyBorder="1" applyAlignment="1" applyProtection="1">
      <alignment vertical="center"/>
      <protection hidden="1"/>
    </xf>
    <xf numFmtId="0" fontId="34" fillId="11" borderId="0" xfId="0" applyFont="1" applyFill="1" applyBorder="1" applyAlignment="1" applyProtection="1">
      <alignment vertical="center"/>
      <protection hidden="1"/>
    </xf>
    <xf numFmtId="0" fontId="34" fillId="11" borderId="0" xfId="1" applyFont="1" applyFill="1" applyBorder="1" applyAlignment="1" applyProtection="1">
      <alignment horizontal="center" vertical="center" shrinkToFit="1"/>
      <protection hidden="1"/>
    </xf>
    <xf numFmtId="0" fontId="13" fillId="11" borderId="34" xfId="1" applyFont="1" applyFill="1" applyBorder="1" applyAlignment="1" applyProtection="1">
      <alignment horizontal="center" vertical="center" shrinkToFit="1"/>
      <protection hidden="1"/>
    </xf>
    <xf numFmtId="0" fontId="80" fillId="11" borderId="40" xfId="0" applyFont="1" applyFill="1" applyBorder="1" applyAlignment="1" applyProtection="1">
      <alignment vertical="center"/>
      <protection hidden="1"/>
    </xf>
    <xf numFmtId="0" fontId="34" fillId="11" borderId="40" xfId="0" applyFont="1" applyFill="1" applyBorder="1" applyAlignment="1" applyProtection="1">
      <alignment horizontal="center" vertical="center"/>
      <protection hidden="1"/>
    </xf>
    <xf numFmtId="0" fontId="7" fillId="11" borderId="41" xfId="0" applyFont="1" applyFill="1" applyBorder="1" applyAlignment="1" applyProtection="1">
      <alignment vertical="center"/>
      <protection hidden="1"/>
    </xf>
    <xf numFmtId="0" fontId="80" fillId="11" borderId="0" xfId="0" applyFont="1" applyFill="1" applyBorder="1" applyAlignment="1" applyProtection="1">
      <alignment vertical="center"/>
      <protection hidden="1"/>
    </xf>
    <xf numFmtId="0" fontId="34" fillId="11" borderId="0" xfId="0" applyFont="1" applyFill="1" applyBorder="1" applyAlignment="1" applyProtection="1">
      <alignment horizontal="center" vertical="center"/>
      <protection hidden="1"/>
    </xf>
    <xf numFmtId="0" fontId="80" fillId="11" borderId="0" xfId="0" applyFont="1" applyFill="1" applyBorder="1" applyAlignment="1" applyProtection="1">
      <alignment horizontal="left" vertical="center" shrinkToFit="1"/>
      <protection hidden="1"/>
    </xf>
    <xf numFmtId="0" fontId="7" fillId="11" borderId="34" xfId="0" applyFont="1" applyFill="1" applyBorder="1" applyAlignment="1" applyProtection="1">
      <alignment horizontal="left" vertical="center" shrinkToFit="1"/>
      <protection hidden="1"/>
    </xf>
    <xf numFmtId="0" fontId="80" fillId="11" borderId="0" xfId="0" applyFont="1" applyFill="1" applyBorder="1" applyProtection="1">
      <protection hidden="1"/>
    </xf>
    <xf numFmtId="0" fontId="7" fillId="11" borderId="0" xfId="0" applyFont="1" applyFill="1" applyBorder="1" applyProtection="1">
      <protection hidden="1"/>
    </xf>
    <xf numFmtId="0" fontId="81" fillId="4" borderId="0" xfId="0" applyFont="1" applyFill="1" applyBorder="1" applyAlignment="1" applyProtection="1">
      <alignment horizontal="left" vertical="top"/>
      <protection hidden="1"/>
    </xf>
    <xf numFmtId="0" fontId="48" fillId="4" borderId="0" xfId="0" applyFont="1" applyFill="1" applyBorder="1" applyAlignment="1" applyProtection="1">
      <alignment vertical="top"/>
      <protection hidden="1"/>
    </xf>
    <xf numFmtId="0" fontId="48" fillId="4" borderId="0" xfId="0" applyFont="1" applyFill="1" applyAlignment="1" applyProtection="1">
      <alignment vertical="top"/>
      <protection hidden="1"/>
    </xf>
    <xf numFmtId="0" fontId="27" fillId="4" borderId="0" xfId="0" applyFont="1" applyFill="1" applyAlignment="1" applyProtection="1">
      <alignment vertical="top"/>
      <protection hidden="1"/>
    </xf>
    <xf numFmtId="0" fontId="27" fillId="0" borderId="0" xfId="0" applyFont="1" applyFill="1" applyAlignment="1" applyProtection="1">
      <alignment vertical="top"/>
      <protection hidden="1"/>
    </xf>
    <xf numFmtId="0" fontId="50" fillId="4" borderId="0" xfId="3" applyFont="1" applyFill="1" applyBorder="1" applyAlignment="1" applyProtection="1">
      <alignment horizontal="left" vertical="center"/>
      <protection locked="0"/>
    </xf>
    <xf numFmtId="0" fontId="63" fillId="4" borderId="0" xfId="2" applyFont="1" applyFill="1" applyBorder="1" applyAlignment="1" applyProtection="1">
      <alignment vertical="top"/>
      <protection hidden="1"/>
    </xf>
    <xf numFmtId="0" fontId="8" fillId="4" borderId="0" xfId="3" applyFont="1" applyFill="1" applyBorder="1" applyAlignment="1" applyProtection="1">
      <alignment horizontal="center"/>
      <protection hidden="1"/>
    </xf>
    <xf numFmtId="0" fontId="41" fillId="4" borderId="22" xfId="2" applyFill="1" applyBorder="1" applyAlignment="1" applyProtection="1">
      <alignment vertical="top"/>
      <protection hidden="1"/>
    </xf>
    <xf numFmtId="0" fontId="2" fillId="4" borderId="32" xfId="0" applyFont="1" applyFill="1" applyBorder="1" applyAlignment="1" applyProtection="1">
      <alignment vertical="center"/>
      <protection locked="0"/>
    </xf>
    <xf numFmtId="0" fontId="10" fillId="4" borderId="0" xfId="0" applyFont="1" applyFill="1" applyBorder="1" applyAlignment="1" applyProtection="1">
      <alignment horizontal="right" vertical="top"/>
      <protection hidden="1"/>
    </xf>
    <xf numFmtId="0" fontId="2" fillId="4" borderId="32" xfId="0" applyFont="1" applyFill="1" applyBorder="1" applyAlignment="1" applyProtection="1">
      <alignment vertical="center"/>
      <protection hidden="1"/>
    </xf>
    <xf numFmtId="0" fontId="13" fillId="4" borderId="32" xfId="0" applyFont="1" applyFill="1" applyBorder="1" applyAlignment="1" applyProtection="1">
      <alignment vertical="center"/>
      <protection hidden="1"/>
    </xf>
    <xf numFmtId="0" fontId="1" fillId="4" borderId="29" xfId="0" applyFont="1" applyFill="1" applyBorder="1" applyAlignment="1" applyProtection="1">
      <alignment vertical="center"/>
      <protection hidden="1"/>
    </xf>
    <xf numFmtId="0" fontId="70" fillId="4" borderId="30" xfId="0" applyFont="1" applyFill="1" applyBorder="1" applyAlignment="1" applyProtection="1">
      <alignment horizontal="center" vertical="center"/>
      <protection locked="0" hidden="1"/>
    </xf>
    <xf numFmtId="0" fontId="71" fillId="4" borderId="37" xfId="0" applyFont="1" applyFill="1" applyBorder="1" applyAlignment="1" applyProtection="1">
      <alignment horizontal="left" vertical="center"/>
      <protection locked="0" hidden="1"/>
    </xf>
    <xf numFmtId="0" fontId="71" fillId="4" borderId="30" xfId="0" applyFont="1" applyFill="1" applyBorder="1" applyAlignment="1" applyProtection="1">
      <alignment horizontal="left" vertical="center"/>
      <protection locked="0" hidden="1"/>
    </xf>
    <xf numFmtId="0" fontId="27" fillId="4" borderId="25" xfId="0" applyFont="1" applyFill="1" applyBorder="1" applyAlignment="1" applyProtection="1">
      <alignment vertical="top"/>
      <protection hidden="1"/>
    </xf>
    <xf numFmtId="0" fontId="64" fillId="4" borderId="0" xfId="0" applyFont="1" applyFill="1" applyBorder="1" applyAlignment="1" applyProtection="1">
      <alignment vertical="top"/>
      <protection hidden="1"/>
    </xf>
    <xf numFmtId="0" fontId="64" fillId="4" borderId="25" xfId="0" applyFont="1" applyFill="1" applyBorder="1" applyAlignment="1" applyProtection="1">
      <alignment vertical="top"/>
      <protection hidden="1"/>
    </xf>
    <xf numFmtId="0" fontId="64" fillId="4" borderId="0" xfId="0" applyFont="1" applyFill="1" applyBorder="1" applyAlignment="1" applyProtection="1">
      <alignment horizontal="center" vertical="top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34" fillId="4" borderId="0" xfId="0" applyFont="1" applyFill="1" applyBorder="1" applyAlignment="1" applyProtection="1">
      <alignment vertical="top"/>
      <protection hidden="1"/>
    </xf>
    <xf numFmtId="0" fontId="73" fillId="5" borderId="45" xfId="0" applyFont="1" applyFill="1" applyBorder="1" applyAlignment="1" applyProtection="1">
      <alignment horizontal="center" vertical="center"/>
      <protection hidden="1"/>
    </xf>
    <xf numFmtId="0" fontId="12" fillId="10" borderId="0" xfId="1" applyFont="1" applyFill="1" applyBorder="1" applyAlignment="1" applyProtection="1">
      <alignment horizontal="center" vertical="center" shrinkToFit="1"/>
      <protection hidden="1"/>
    </xf>
    <xf numFmtId="0" fontId="46" fillId="10" borderId="11" xfId="0" applyFont="1" applyFill="1" applyBorder="1" applyAlignment="1" applyProtection="1">
      <alignment horizontal="center" vertical="center" wrapText="1"/>
      <protection hidden="1"/>
    </xf>
    <xf numFmtId="0" fontId="46" fillId="10" borderId="1" xfId="0" applyFont="1" applyFill="1" applyBorder="1" applyAlignment="1" applyProtection="1">
      <alignment horizontal="center" vertical="center" wrapText="1"/>
      <protection hidden="1"/>
    </xf>
    <xf numFmtId="0" fontId="46" fillId="10" borderId="2" xfId="0" applyFont="1" applyFill="1" applyBorder="1" applyAlignment="1" applyProtection="1">
      <alignment horizontal="center" vertical="center" wrapText="1"/>
      <protection hidden="1"/>
    </xf>
    <xf numFmtId="0" fontId="16" fillId="4" borderId="44" xfId="0" applyFont="1" applyFill="1" applyBorder="1" applyAlignment="1" applyProtection="1">
      <alignment vertical="center" wrapText="1"/>
      <protection hidden="1"/>
    </xf>
    <xf numFmtId="0" fontId="18" fillId="4" borderId="44" xfId="0" applyFont="1" applyFill="1" applyBorder="1" applyAlignment="1" applyProtection="1">
      <alignment vertical="center"/>
      <protection hidden="1"/>
    </xf>
    <xf numFmtId="0" fontId="40" fillId="5" borderId="45" xfId="1" applyFont="1" applyFill="1" applyBorder="1" applyAlignment="1" applyProtection="1">
      <alignment horizontal="center" vertical="center" wrapText="1"/>
      <protection hidden="1"/>
    </xf>
    <xf numFmtId="0" fontId="40" fillId="5" borderId="43" xfId="1" applyFont="1" applyFill="1" applyBorder="1" applyAlignment="1" applyProtection="1">
      <alignment horizontal="center" vertical="center" wrapText="1"/>
      <protection hidden="1"/>
    </xf>
    <xf numFmtId="0" fontId="38" fillId="5" borderId="45" xfId="1" applyFont="1" applyFill="1" applyBorder="1" applyAlignment="1" applyProtection="1">
      <alignment horizontal="center" vertical="center" wrapText="1"/>
      <protection hidden="1"/>
    </xf>
    <xf numFmtId="0" fontId="38" fillId="5" borderId="43" xfId="1" applyFont="1" applyFill="1" applyBorder="1" applyAlignment="1" applyProtection="1">
      <alignment horizontal="center" vertical="center" wrapText="1"/>
      <protection hidden="1"/>
    </xf>
    <xf numFmtId="0" fontId="9" fillId="3" borderId="38" xfId="0" applyFont="1" applyFill="1" applyBorder="1" applyAlignment="1" applyProtection="1">
      <alignment vertical="center" wrapText="1" shrinkToFit="1"/>
      <protection hidden="1"/>
    </xf>
    <xf numFmtId="0" fontId="9" fillId="3" borderId="0" xfId="0" applyFont="1" applyFill="1" applyBorder="1" applyAlignment="1" applyProtection="1">
      <alignment vertical="center" wrapText="1" shrinkToFit="1"/>
      <protection hidden="1"/>
    </xf>
    <xf numFmtId="0" fontId="9" fillId="3" borderId="34" xfId="0" applyFont="1" applyFill="1" applyBorder="1" applyAlignment="1" applyProtection="1">
      <alignment vertical="center" wrapText="1" shrinkToFit="1"/>
      <protection hidden="1"/>
    </xf>
    <xf numFmtId="0" fontId="36" fillId="5" borderId="44" xfId="0" applyFont="1" applyFill="1" applyBorder="1" applyAlignment="1" applyProtection="1">
      <alignment vertical="center" wrapText="1"/>
      <protection hidden="1"/>
    </xf>
    <xf numFmtId="0" fontId="39" fillId="5" borderId="44" xfId="0" applyFont="1" applyFill="1" applyBorder="1" applyAlignment="1" applyProtection="1">
      <alignment vertical="center"/>
      <protection hidden="1"/>
    </xf>
    <xf numFmtId="0" fontId="13" fillId="4" borderId="0" xfId="0" applyFont="1" applyFill="1" applyAlignment="1" applyProtection="1">
      <alignment horizontal="center" vertical="center"/>
      <protection hidden="1"/>
    </xf>
    <xf numFmtId="0" fontId="79" fillId="5" borderId="39" xfId="0" applyFont="1" applyFill="1" applyBorder="1" applyAlignment="1" applyProtection="1">
      <alignment horizontal="center" vertical="center" wrapText="1"/>
      <protection hidden="1"/>
    </xf>
    <xf numFmtId="0" fontId="79" fillId="5" borderId="40" xfId="0" applyFont="1" applyFill="1" applyBorder="1" applyAlignment="1" applyProtection="1">
      <alignment horizontal="center" vertical="center" wrapText="1"/>
      <protection hidden="1"/>
    </xf>
    <xf numFmtId="0" fontId="9" fillId="4" borderId="39" xfId="0" applyFont="1" applyFill="1" applyBorder="1" applyAlignment="1" applyProtection="1">
      <alignment horizontal="justify" vertical="center" wrapText="1"/>
      <protection hidden="1"/>
    </xf>
    <xf numFmtId="0" fontId="9" fillId="4" borderId="40" xfId="0" applyFont="1" applyFill="1" applyBorder="1" applyAlignment="1" applyProtection="1">
      <alignment horizontal="justify" vertical="center" wrapText="1"/>
      <protection hidden="1"/>
    </xf>
    <xf numFmtId="0" fontId="9" fillId="4" borderId="41" xfId="0" applyFont="1" applyFill="1" applyBorder="1" applyAlignment="1" applyProtection="1">
      <alignment horizontal="justify" vertical="center" wrapText="1"/>
      <protection hidden="1"/>
    </xf>
    <xf numFmtId="0" fontId="9" fillId="4" borderId="38" xfId="0" applyFont="1" applyFill="1" applyBorder="1" applyAlignment="1" applyProtection="1">
      <alignment horizontal="justify" vertical="center" wrapText="1"/>
      <protection hidden="1"/>
    </xf>
    <xf numFmtId="0" fontId="9" fillId="4" borderId="0" xfId="0" applyFont="1" applyFill="1" applyBorder="1" applyAlignment="1" applyProtection="1">
      <alignment horizontal="justify" vertical="center" wrapText="1"/>
      <protection hidden="1"/>
    </xf>
    <xf numFmtId="0" fontId="9" fillId="4" borderId="34" xfId="0" applyFont="1" applyFill="1" applyBorder="1" applyAlignment="1" applyProtection="1">
      <alignment horizontal="justify" vertical="center" wrapText="1"/>
      <protection hidden="1"/>
    </xf>
    <xf numFmtId="0" fontId="9" fillId="4" borderId="1" xfId="0" applyFont="1" applyFill="1" applyBorder="1" applyAlignment="1" applyProtection="1">
      <alignment horizontal="justify" vertical="center" wrapText="1"/>
      <protection hidden="1"/>
    </xf>
    <xf numFmtId="0" fontId="9" fillId="4" borderId="2" xfId="0" applyFont="1" applyFill="1" applyBorder="1" applyAlignment="1" applyProtection="1">
      <alignment horizontal="justify" vertical="center" wrapText="1"/>
      <protection hidden="1"/>
    </xf>
    <xf numFmtId="0" fontId="36" fillId="5" borderId="45" xfId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center"/>
      <protection locked="0" hidden="1"/>
    </xf>
    <xf numFmtId="215" fontId="0" fillId="0" borderId="9" xfId="0" applyNumberFormat="1" applyBorder="1" applyAlignment="1" applyProtection="1">
      <alignment horizontal="left" vertical="center"/>
      <protection locked="0" hidden="1"/>
    </xf>
    <xf numFmtId="0" fontId="0" fillId="0" borderId="9" xfId="0" applyBorder="1" applyAlignment="1" applyProtection="1">
      <alignment horizontal="left" vertical="center"/>
      <protection locked="0" hidden="1"/>
    </xf>
    <xf numFmtId="0" fontId="6" fillId="7" borderId="0" xfId="3" applyFont="1" applyFill="1" applyBorder="1" applyAlignment="1" applyProtection="1">
      <alignment horizontal="left" vertical="top" shrinkToFit="1"/>
      <protection hidden="1"/>
    </xf>
    <xf numFmtId="0" fontId="6" fillId="7" borderId="0" xfId="3" applyFont="1" applyFill="1" applyBorder="1" applyAlignment="1" applyProtection="1">
      <alignment horizontal="left" vertical="center" shrinkToFit="1"/>
      <protection hidden="1"/>
    </xf>
    <xf numFmtId="0" fontId="50" fillId="4" borderId="0" xfId="3" applyFont="1" applyFill="1" applyBorder="1" applyAlignment="1" applyProtection="1">
      <alignment horizontal="left" vertical="top" shrinkToFit="1"/>
      <protection locked="0" hidden="1"/>
    </xf>
    <xf numFmtId="0" fontId="6" fillId="4" borderId="12" xfId="3" applyFont="1" applyFill="1" applyBorder="1" applyAlignment="1" applyProtection="1">
      <alignment vertical="top"/>
      <protection hidden="1"/>
    </xf>
    <xf numFmtId="0" fontId="6" fillId="4" borderId="13" xfId="3" applyFont="1" applyFill="1" applyBorder="1" applyAlignment="1" applyProtection="1">
      <alignment vertical="top"/>
      <protection hidden="1"/>
    </xf>
    <xf numFmtId="0" fontId="6" fillId="4" borderId="14" xfId="3" applyFont="1" applyFill="1" applyBorder="1" applyAlignment="1" applyProtection="1">
      <alignment vertical="top"/>
      <protection hidden="1"/>
    </xf>
    <xf numFmtId="0" fontId="6" fillId="4" borderId="15" xfId="3" applyFont="1" applyFill="1" applyBorder="1" applyAlignment="1" applyProtection="1">
      <alignment vertical="top"/>
      <protection hidden="1"/>
    </xf>
    <xf numFmtId="0" fontId="50" fillId="4" borderId="13" xfId="3" applyFont="1" applyFill="1" applyBorder="1" applyAlignment="1" applyProtection="1">
      <alignment vertical="top"/>
      <protection locked="0" hidden="1"/>
    </xf>
    <xf numFmtId="0" fontId="50" fillId="4" borderId="15" xfId="3" applyFont="1" applyFill="1" applyBorder="1" applyAlignment="1" applyProtection="1">
      <alignment vertical="top"/>
      <protection locked="0" hidden="1"/>
    </xf>
    <xf numFmtId="0" fontId="6" fillId="4" borderId="0" xfId="3" applyFont="1" applyFill="1" applyBorder="1" applyAlignment="1" applyProtection="1">
      <alignment horizontal="left" vertical="center" wrapText="1"/>
      <protection hidden="1"/>
    </xf>
    <xf numFmtId="0" fontId="6" fillId="4" borderId="12" xfId="3" applyFont="1" applyFill="1" applyBorder="1" applyAlignment="1" applyProtection="1">
      <alignment vertical="top" wrapText="1"/>
      <protection hidden="1"/>
    </xf>
    <xf numFmtId="0" fontId="50" fillId="4" borderId="31" xfId="3" applyFont="1" applyFill="1" applyBorder="1" applyAlignment="1" applyProtection="1">
      <alignment horizontal="center" vertical="center"/>
      <protection locked="0" hidden="1"/>
    </xf>
    <xf numFmtId="0" fontId="50" fillId="4" borderId="37" xfId="3" applyFont="1" applyFill="1" applyBorder="1" applyAlignment="1" applyProtection="1">
      <alignment horizontal="center" vertical="center"/>
      <protection locked="0" hidden="1"/>
    </xf>
    <xf numFmtId="14" fontId="50" fillId="4" borderId="31" xfId="3" applyNumberFormat="1" applyFont="1" applyFill="1" applyBorder="1" applyAlignment="1" applyProtection="1">
      <alignment horizontal="center" vertical="center"/>
      <protection locked="0" hidden="1"/>
    </xf>
    <xf numFmtId="14" fontId="50" fillId="4" borderId="37" xfId="3" applyNumberFormat="1" applyFont="1" applyFill="1" applyBorder="1" applyAlignment="1" applyProtection="1">
      <alignment horizontal="center" vertical="center"/>
      <protection locked="0" hidden="1"/>
    </xf>
    <xf numFmtId="0" fontId="6" fillId="4" borderId="0" xfId="3" applyFont="1" applyFill="1" applyBorder="1" applyAlignment="1" applyProtection="1">
      <alignment horizontal="left" vertical="center" shrinkToFit="1"/>
      <protection hidden="1"/>
    </xf>
    <xf numFmtId="0" fontId="6" fillId="4" borderId="22" xfId="3" applyFont="1" applyFill="1" applyBorder="1" applyAlignment="1" applyProtection="1">
      <alignment horizontal="left" vertical="center" shrinkToFit="1"/>
      <protection hidden="1"/>
    </xf>
    <xf numFmtId="0" fontId="3" fillId="4" borderId="16" xfId="2" applyFont="1" applyFill="1" applyBorder="1" applyAlignment="1" applyProtection="1">
      <alignment horizontal="center" vertical="top"/>
    </xf>
    <xf numFmtId="0" fontId="3" fillId="4" borderId="17" xfId="2" applyFont="1" applyFill="1" applyBorder="1" applyAlignment="1" applyProtection="1">
      <alignment horizontal="center" vertical="top"/>
    </xf>
    <xf numFmtId="0" fontId="3" fillId="4" borderId="18" xfId="2" applyFont="1" applyFill="1" applyBorder="1" applyAlignment="1" applyProtection="1">
      <alignment horizontal="center" vertical="top"/>
    </xf>
    <xf numFmtId="0" fontId="50" fillId="4" borderId="0" xfId="3" applyFont="1" applyFill="1" applyBorder="1" applyAlignment="1" applyProtection="1">
      <alignment horizontal="left" vertical="center" shrinkToFit="1"/>
      <protection locked="0" hidden="1"/>
    </xf>
    <xf numFmtId="0" fontId="17" fillId="10" borderId="0" xfId="1" applyFont="1" applyFill="1" applyAlignment="1" applyProtection="1">
      <alignment horizontal="center" vertical="center"/>
      <protection hidden="1"/>
    </xf>
    <xf numFmtId="0" fontId="6" fillId="4" borderId="19" xfId="3" applyFont="1" applyFill="1" applyBorder="1" applyAlignment="1" applyProtection="1">
      <alignment horizontal="center" vertical="center" wrapText="1"/>
      <protection hidden="1"/>
    </xf>
    <xf numFmtId="0" fontId="6" fillId="4" borderId="21" xfId="3" applyFont="1" applyFill="1" applyBorder="1" applyAlignment="1" applyProtection="1">
      <alignment horizontal="center" vertical="center" wrapText="1"/>
      <protection hidden="1"/>
    </xf>
    <xf numFmtId="0" fontId="6" fillId="4" borderId="24" xfId="3" applyFont="1" applyFill="1" applyBorder="1" applyAlignment="1" applyProtection="1">
      <alignment horizontal="center" vertical="center" wrapText="1"/>
      <protection hidden="1"/>
    </xf>
    <xf numFmtId="0" fontId="6" fillId="4" borderId="22" xfId="3" applyFont="1" applyFill="1" applyBorder="1" applyAlignment="1" applyProtection="1">
      <alignment horizontal="center" vertical="center" wrapText="1"/>
      <protection hidden="1"/>
    </xf>
    <xf numFmtId="0" fontId="6" fillId="4" borderId="27" xfId="3" applyFont="1" applyFill="1" applyBorder="1" applyAlignment="1" applyProtection="1">
      <alignment horizontal="center" vertical="center" wrapText="1"/>
      <protection hidden="1"/>
    </xf>
    <xf numFmtId="0" fontId="6" fillId="4" borderId="23" xfId="3" applyFont="1" applyFill="1" applyBorder="1" applyAlignment="1" applyProtection="1">
      <alignment horizontal="center" vertical="center" wrapText="1"/>
      <protection hidden="1"/>
    </xf>
    <xf numFmtId="0" fontId="17" fillId="12" borderId="0" xfId="3" applyFont="1" applyFill="1" applyBorder="1" applyAlignment="1" applyProtection="1">
      <alignment horizontal="center" vertical="center"/>
      <protection hidden="1"/>
    </xf>
    <xf numFmtId="14" fontId="6" fillId="7" borderId="0" xfId="3" applyNumberFormat="1" applyFont="1" applyFill="1" applyBorder="1" applyAlignment="1" applyProtection="1">
      <alignment horizontal="left" vertical="center"/>
      <protection hidden="1"/>
    </xf>
    <xf numFmtId="0" fontId="50" fillId="4" borderId="0" xfId="3" applyFont="1" applyFill="1" applyBorder="1" applyAlignment="1" applyProtection="1">
      <alignment vertical="top" wrapText="1"/>
      <protection locked="0"/>
    </xf>
    <xf numFmtId="0" fontId="50" fillId="4" borderId="0" xfId="3" applyFont="1" applyFill="1" applyBorder="1" applyAlignment="1" applyProtection="1">
      <alignment vertical="top"/>
      <protection locked="0"/>
    </xf>
    <xf numFmtId="0" fontId="6" fillId="7" borderId="0" xfId="3" applyFont="1" applyFill="1" applyBorder="1" applyAlignment="1" applyProtection="1">
      <alignment horizontal="left" vertical="top" wrapText="1"/>
      <protection hidden="1"/>
    </xf>
    <xf numFmtId="49" fontId="50" fillId="4" borderId="0" xfId="3" applyNumberFormat="1" applyFont="1" applyFill="1" applyBorder="1" applyAlignment="1" applyProtection="1">
      <alignment horizontal="left" vertical="center"/>
      <protection locked="0" hidden="1"/>
    </xf>
    <xf numFmtId="0" fontId="6" fillId="4" borderId="0" xfId="3" applyFont="1" applyFill="1" applyBorder="1" applyAlignment="1" applyProtection="1">
      <alignment horizontal="right" vertical="center"/>
      <protection hidden="1"/>
    </xf>
    <xf numFmtId="0" fontId="6" fillId="4" borderId="0" xfId="3" applyFont="1" applyFill="1" applyBorder="1" applyAlignment="1" applyProtection="1">
      <alignment horizontal="right" vertical="center" shrinkToFit="1"/>
      <protection hidden="1"/>
    </xf>
    <xf numFmtId="0" fontId="26" fillId="4" borderId="30" xfId="0" applyNumberFormat="1" applyFont="1" applyFill="1" applyBorder="1" applyAlignment="1" applyProtection="1">
      <alignment horizontal="center"/>
      <protection hidden="1"/>
    </xf>
    <xf numFmtId="0" fontId="23" fillId="4" borderId="30" xfId="0" applyNumberFormat="1" applyFont="1" applyFill="1" applyBorder="1" applyAlignment="1" applyProtection="1">
      <alignment horizontal="center" vertical="top"/>
      <protection locked="0"/>
    </xf>
    <xf numFmtId="0" fontId="23" fillId="4" borderId="31" xfId="0" applyNumberFormat="1" applyFont="1" applyFill="1" applyBorder="1" applyAlignment="1" applyProtection="1">
      <alignment horizontal="center" vertical="top"/>
      <protection locked="0"/>
    </xf>
    <xf numFmtId="0" fontId="23" fillId="4" borderId="28" xfId="0" applyNumberFormat="1" applyFont="1" applyFill="1" applyBorder="1" applyAlignment="1" applyProtection="1">
      <alignment horizontal="center" vertical="top"/>
      <protection locked="0"/>
    </xf>
    <xf numFmtId="0" fontId="23" fillId="4" borderId="37" xfId="0" applyNumberFormat="1" applyFont="1" applyFill="1" applyBorder="1" applyAlignment="1" applyProtection="1">
      <alignment horizontal="center" vertical="top"/>
      <protection locked="0"/>
    </xf>
    <xf numFmtId="217" fontId="23" fillId="4" borderId="31" xfId="0" applyNumberFormat="1" applyFont="1" applyFill="1" applyBorder="1" applyAlignment="1" applyProtection="1">
      <alignment horizontal="center" vertical="top"/>
      <protection locked="0"/>
    </xf>
    <xf numFmtId="217" fontId="23" fillId="4" borderId="28" xfId="0" applyNumberFormat="1" applyFont="1" applyFill="1" applyBorder="1" applyAlignment="1" applyProtection="1">
      <alignment horizontal="center" vertical="top"/>
      <protection locked="0"/>
    </xf>
    <xf numFmtId="217" fontId="23" fillId="4" borderId="37" xfId="0" applyNumberFormat="1" applyFont="1" applyFill="1" applyBorder="1" applyAlignment="1" applyProtection="1">
      <alignment horizontal="center" vertical="top"/>
      <protection locked="0"/>
    </xf>
    <xf numFmtId="1" fontId="26" fillId="4" borderId="30" xfId="0" applyNumberFormat="1" applyFont="1" applyFill="1" applyBorder="1" applyAlignment="1" applyProtection="1">
      <alignment horizontal="center" vertical="top"/>
      <protection locked="0"/>
    </xf>
    <xf numFmtId="1" fontId="26" fillId="4" borderId="31" xfId="0" applyNumberFormat="1" applyFont="1" applyFill="1" applyBorder="1" applyAlignment="1" applyProtection="1">
      <alignment horizontal="center"/>
      <protection locked="0"/>
    </xf>
    <xf numFmtId="1" fontId="26" fillId="4" borderId="28" xfId="0" applyNumberFormat="1" applyFont="1" applyFill="1" applyBorder="1" applyAlignment="1" applyProtection="1">
      <alignment horizontal="center"/>
      <protection locked="0"/>
    </xf>
    <xf numFmtId="1" fontId="26" fillId="4" borderId="37" xfId="0" applyNumberFormat="1" applyFont="1" applyFill="1" applyBorder="1" applyAlignment="1" applyProtection="1">
      <alignment horizontal="center"/>
      <protection locked="0"/>
    </xf>
    <xf numFmtId="1" fontId="26" fillId="4" borderId="31" xfId="0" applyNumberFormat="1" applyFont="1" applyFill="1" applyBorder="1" applyAlignment="1" applyProtection="1">
      <alignment horizontal="center" vertical="top"/>
      <protection locked="0"/>
    </xf>
    <xf numFmtId="1" fontId="26" fillId="4" borderId="28" xfId="0" applyNumberFormat="1" applyFont="1" applyFill="1" applyBorder="1" applyAlignment="1" applyProtection="1">
      <alignment horizontal="center" vertical="top"/>
      <protection locked="0"/>
    </xf>
    <xf numFmtId="1" fontId="26" fillId="4" borderId="37" xfId="0" applyNumberFormat="1" applyFont="1" applyFill="1" applyBorder="1" applyAlignment="1" applyProtection="1">
      <alignment horizontal="center" vertical="top"/>
      <protection locked="0"/>
    </xf>
    <xf numFmtId="0" fontId="23" fillId="4" borderId="31" xfId="0" applyFont="1" applyFill="1" applyBorder="1" applyAlignment="1" applyProtection="1">
      <alignment horizontal="center" vertical="top" wrapText="1"/>
      <protection hidden="1"/>
    </xf>
    <xf numFmtId="0" fontId="23" fillId="4" borderId="28" xfId="0" applyFont="1" applyFill="1" applyBorder="1" applyAlignment="1" applyProtection="1">
      <alignment horizontal="center" vertical="top" wrapText="1"/>
      <protection hidden="1"/>
    </xf>
    <xf numFmtId="0" fontId="23" fillId="4" borderId="37" xfId="0" applyFont="1" applyFill="1" applyBorder="1" applyAlignment="1" applyProtection="1">
      <alignment horizontal="center" vertical="top" wrapText="1"/>
      <protection hidden="1"/>
    </xf>
    <xf numFmtId="1" fontId="23" fillId="4" borderId="31" xfId="0" applyNumberFormat="1" applyFont="1" applyFill="1" applyBorder="1" applyAlignment="1" applyProtection="1">
      <alignment horizontal="center" vertical="top"/>
      <protection locked="0"/>
    </xf>
    <xf numFmtId="1" fontId="23" fillId="4" borderId="28" xfId="0" applyNumberFormat="1" applyFont="1" applyFill="1" applyBorder="1" applyAlignment="1" applyProtection="1">
      <alignment horizontal="center" vertical="top"/>
      <protection locked="0"/>
    </xf>
    <xf numFmtId="1" fontId="23" fillId="4" borderId="37" xfId="0" applyNumberFormat="1" applyFont="1" applyFill="1" applyBorder="1" applyAlignment="1" applyProtection="1">
      <alignment horizontal="center" vertical="top"/>
      <protection locked="0"/>
    </xf>
    <xf numFmtId="1" fontId="26" fillId="4" borderId="30" xfId="0" applyNumberFormat="1" applyFont="1" applyFill="1" applyBorder="1" applyAlignment="1" applyProtection="1">
      <alignment horizontal="center"/>
      <protection locked="0"/>
    </xf>
    <xf numFmtId="0" fontId="26" fillId="4" borderId="30" xfId="0" applyFont="1" applyFill="1" applyBorder="1" applyAlignment="1" applyProtection="1">
      <alignment horizontal="center" vertical="top" wrapText="1"/>
      <protection hidden="1"/>
    </xf>
    <xf numFmtId="0" fontId="41" fillId="4" borderId="13" xfId="2" applyNumberFormat="1" applyFill="1" applyBorder="1" applyAlignment="1" applyProtection="1">
      <alignment horizontal="right" vertical="top" shrinkToFit="1"/>
      <protection locked="0"/>
    </xf>
    <xf numFmtId="0" fontId="41" fillId="4" borderId="15" xfId="2" applyNumberFormat="1" applyFill="1" applyBorder="1" applyAlignment="1" applyProtection="1">
      <alignment horizontal="right" vertical="top" shrinkToFit="1"/>
      <protection locked="0"/>
    </xf>
    <xf numFmtId="0" fontId="41" fillId="4" borderId="13" xfId="2" applyNumberFormat="1" applyFont="1" applyFill="1" applyBorder="1" applyAlignment="1" applyProtection="1">
      <alignment horizontal="right" vertical="top" shrinkToFit="1"/>
      <protection hidden="1"/>
    </xf>
    <xf numFmtId="0" fontId="41" fillId="4" borderId="15" xfId="2" applyNumberFormat="1" applyFont="1" applyFill="1" applyBorder="1" applyAlignment="1" applyProtection="1">
      <alignment horizontal="right" vertical="top" shrinkToFit="1"/>
      <protection hidden="1"/>
    </xf>
    <xf numFmtId="0" fontId="26" fillId="4" borderId="31" xfId="0" applyFont="1" applyFill="1" applyBorder="1" applyAlignment="1" applyProtection="1">
      <alignment horizontal="center" vertical="top" wrapText="1"/>
      <protection hidden="1"/>
    </xf>
    <xf numFmtId="0" fontId="26" fillId="4" borderId="28" xfId="0" applyFont="1" applyFill="1" applyBorder="1" applyAlignment="1" applyProtection="1">
      <alignment horizontal="center" vertical="top" wrapText="1"/>
      <protection hidden="1"/>
    </xf>
    <xf numFmtId="0" fontId="26" fillId="4" borderId="37" xfId="0" applyFont="1" applyFill="1" applyBorder="1" applyAlignment="1" applyProtection="1">
      <alignment horizontal="center" vertical="top" wrapText="1"/>
      <protection hidden="1"/>
    </xf>
    <xf numFmtId="0" fontId="43" fillId="4" borderId="13" xfId="2" applyNumberFormat="1" applyFont="1" applyFill="1" applyBorder="1" applyAlignment="1" applyProtection="1">
      <alignment horizontal="right" vertical="top" shrinkToFit="1"/>
      <protection locked="0"/>
    </xf>
    <xf numFmtId="0" fontId="43" fillId="4" borderId="15" xfId="2" applyNumberFormat="1" applyFont="1" applyFill="1" applyBorder="1" applyAlignment="1" applyProtection="1">
      <alignment horizontal="right" vertical="top" shrinkToFit="1"/>
      <protection locked="0"/>
    </xf>
    <xf numFmtId="0" fontId="19" fillId="4" borderId="12" xfId="2" applyFont="1" applyFill="1" applyBorder="1" applyAlignment="1" applyProtection="1">
      <alignment horizontal="center" vertical="center" wrapText="1"/>
      <protection hidden="1"/>
    </xf>
    <xf numFmtId="0" fontId="41" fillId="4" borderId="13" xfId="2" applyFont="1" applyFill="1" applyBorder="1" applyAlignment="1" applyProtection="1">
      <alignment horizontal="left" vertical="top" wrapText="1"/>
      <protection hidden="1"/>
    </xf>
    <xf numFmtId="0" fontId="41" fillId="4" borderId="14" xfId="2" applyFont="1" applyFill="1" applyBorder="1" applyAlignment="1" applyProtection="1">
      <alignment horizontal="left" vertical="top" wrapText="1"/>
      <protection hidden="1"/>
    </xf>
    <xf numFmtId="0" fontId="41" fillId="4" borderId="13" xfId="2" applyFill="1" applyBorder="1" applyAlignment="1" applyProtection="1">
      <alignment horizontal="left" vertical="top" wrapText="1"/>
      <protection hidden="1"/>
    </xf>
    <xf numFmtId="0" fontId="41" fillId="4" borderId="14" xfId="2" applyFill="1" applyBorder="1" applyAlignment="1" applyProtection="1">
      <alignment horizontal="left" vertical="top" wrapText="1"/>
      <protection hidden="1"/>
    </xf>
    <xf numFmtId="211" fontId="41" fillId="4" borderId="13" xfId="2" applyNumberFormat="1" applyFill="1" applyBorder="1" applyAlignment="1" applyProtection="1">
      <alignment horizontal="left" vertical="top" shrinkToFit="1"/>
      <protection hidden="1"/>
    </xf>
    <xf numFmtId="211" fontId="41" fillId="4" borderId="14" xfId="2" applyNumberFormat="1" applyFill="1" applyBorder="1" applyAlignment="1" applyProtection="1">
      <alignment horizontal="left" vertical="top" shrinkToFit="1"/>
      <protection hidden="1"/>
    </xf>
    <xf numFmtId="0" fontId="19" fillId="4" borderId="13" xfId="2" applyFont="1" applyFill="1" applyBorder="1" applyAlignment="1" applyProtection="1">
      <alignment horizontal="center" vertical="top" wrapText="1"/>
      <protection hidden="1"/>
    </xf>
    <xf numFmtId="0" fontId="19" fillId="4" borderId="14" xfId="2" applyFont="1" applyFill="1" applyBorder="1" applyAlignment="1" applyProtection="1">
      <alignment horizontal="center" vertical="top" wrapText="1"/>
      <protection hidden="1"/>
    </xf>
    <xf numFmtId="211" fontId="41" fillId="4" borderId="13" xfId="2" applyNumberFormat="1" applyFont="1" applyFill="1" applyBorder="1" applyAlignment="1" applyProtection="1">
      <alignment horizontal="left" vertical="top" shrinkToFit="1"/>
      <protection hidden="1"/>
    </xf>
    <xf numFmtId="0" fontId="41" fillId="4" borderId="12" xfId="2" applyFill="1" applyBorder="1" applyAlignment="1" applyProtection="1">
      <alignment vertical="top"/>
      <protection locked="0"/>
    </xf>
    <xf numFmtId="0" fontId="41" fillId="4" borderId="12" xfId="2" applyFill="1" applyBorder="1" applyAlignment="1" applyProtection="1">
      <alignment horizontal="left" vertical="top"/>
      <protection locked="0"/>
    </xf>
    <xf numFmtId="0" fontId="41" fillId="4" borderId="12" xfId="2" applyFill="1" applyBorder="1" applyAlignment="1" applyProtection="1">
      <alignment horizontal="center" vertical="top" wrapText="1"/>
      <protection hidden="1"/>
    </xf>
    <xf numFmtId="0" fontId="41" fillId="4" borderId="13" xfId="2" applyFill="1" applyBorder="1" applyAlignment="1" applyProtection="1">
      <alignment vertical="top"/>
      <protection hidden="1"/>
    </xf>
    <xf numFmtId="0" fontId="41" fillId="4" borderId="14" xfId="2" applyFill="1" applyBorder="1" applyAlignment="1" applyProtection="1">
      <alignment vertical="top"/>
      <protection hidden="1"/>
    </xf>
    <xf numFmtId="0" fontId="41" fillId="4" borderId="15" xfId="2" applyFill="1" applyBorder="1" applyAlignment="1" applyProtection="1">
      <alignment vertical="top"/>
      <protection hidden="1"/>
    </xf>
    <xf numFmtId="0" fontId="43" fillId="4" borderId="12" xfId="2" applyFont="1" applyFill="1" applyBorder="1" applyAlignment="1" applyProtection="1">
      <alignment vertical="top"/>
      <protection hidden="1"/>
    </xf>
    <xf numFmtId="0" fontId="42" fillId="4" borderId="13" xfId="2" applyNumberFormat="1" applyFont="1" applyFill="1" applyBorder="1" applyAlignment="1" applyProtection="1">
      <alignment horizontal="right" vertical="top" shrinkToFit="1"/>
      <protection locked="0"/>
    </xf>
    <xf numFmtId="0" fontId="42" fillId="4" borderId="15" xfId="2" applyNumberFormat="1" applyFont="1" applyFill="1" applyBorder="1" applyAlignment="1" applyProtection="1">
      <alignment horizontal="right" vertical="top" shrinkToFit="1"/>
      <protection locked="0"/>
    </xf>
    <xf numFmtId="0" fontId="41" fillId="4" borderId="13" xfId="2" applyFont="1" applyFill="1" applyBorder="1" applyAlignment="1" applyProtection="1">
      <alignment vertical="top" wrapText="1"/>
      <protection hidden="1"/>
    </xf>
    <xf numFmtId="0" fontId="41" fillId="4" borderId="14" xfId="2" applyFill="1" applyBorder="1" applyAlignment="1" applyProtection="1">
      <alignment vertical="top" wrapText="1"/>
      <protection hidden="1"/>
    </xf>
    <xf numFmtId="0" fontId="41" fillId="4" borderId="15" xfId="2" applyFill="1" applyBorder="1" applyAlignment="1" applyProtection="1">
      <alignment vertical="top" wrapText="1"/>
      <protection hidden="1"/>
    </xf>
    <xf numFmtId="0" fontId="41" fillId="4" borderId="0" xfId="2" applyFill="1" applyBorder="1" applyAlignment="1" applyProtection="1">
      <alignment vertical="top"/>
      <protection hidden="1"/>
    </xf>
    <xf numFmtId="0" fontId="41" fillId="4" borderId="13" xfId="2" applyFill="1" applyBorder="1" applyAlignment="1" applyProtection="1">
      <alignment vertical="top"/>
      <protection locked="0"/>
    </xf>
    <xf numFmtId="0" fontId="41" fillId="4" borderId="14" xfId="2" applyFill="1" applyBorder="1" applyAlignment="1" applyProtection="1">
      <alignment vertical="top"/>
      <protection locked="0"/>
    </xf>
    <xf numFmtId="0" fontId="41" fillId="4" borderId="15" xfId="2" applyFill="1" applyBorder="1" applyAlignment="1" applyProtection="1">
      <alignment vertical="top"/>
      <protection locked="0"/>
    </xf>
    <xf numFmtId="0" fontId="41" fillId="4" borderId="12" xfId="2" applyFill="1" applyBorder="1" applyAlignment="1" applyProtection="1">
      <alignment vertical="top" shrinkToFit="1"/>
      <protection locked="0"/>
    </xf>
    <xf numFmtId="0" fontId="41" fillId="4" borderId="0" xfId="2" applyFill="1" applyAlignment="1" applyProtection="1">
      <alignment vertical="top"/>
      <protection hidden="1"/>
    </xf>
    <xf numFmtId="0" fontId="41" fillId="4" borderId="12" xfId="2" applyFill="1" applyBorder="1" applyAlignment="1" applyProtection="1">
      <alignment vertical="top" wrapText="1"/>
      <protection locked="0"/>
    </xf>
    <xf numFmtId="0" fontId="41" fillId="4" borderId="13" xfId="2" applyFill="1" applyBorder="1" applyAlignment="1" applyProtection="1">
      <alignment vertical="top" wrapText="1"/>
      <protection hidden="1"/>
    </xf>
    <xf numFmtId="0" fontId="3" fillId="4" borderId="12" xfId="2" applyFont="1" applyFill="1" applyBorder="1" applyAlignment="1" applyProtection="1">
      <alignment horizontal="center" vertical="top"/>
      <protection hidden="1"/>
    </xf>
    <xf numFmtId="14" fontId="41" fillId="4" borderId="0" xfId="2" applyNumberFormat="1" applyFill="1" applyAlignment="1" applyProtection="1">
      <alignment horizontal="left" vertical="top"/>
      <protection hidden="1"/>
    </xf>
    <xf numFmtId="0" fontId="2" fillId="6" borderId="0" xfId="0" applyFont="1" applyFill="1" applyBorder="1" applyAlignment="1" applyProtection="1">
      <alignment horizontal="center" vertical="center"/>
      <protection hidden="1"/>
    </xf>
    <xf numFmtId="0" fontId="2" fillId="10" borderId="0" xfId="1" applyFont="1" applyFill="1" applyBorder="1" applyAlignment="1" applyProtection="1">
      <alignment horizontal="center" vertical="center"/>
      <protection hidden="1"/>
    </xf>
    <xf numFmtId="0" fontId="41" fillId="4" borderId="25" xfId="2" applyFill="1" applyBorder="1" applyAlignment="1" applyProtection="1">
      <alignment vertical="center"/>
      <protection hidden="1"/>
    </xf>
    <xf numFmtId="0" fontId="19" fillId="4" borderId="13" xfId="2" applyFont="1" applyFill="1" applyBorder="1" applyAlignment="1" applyProtection="1">
      <alignment horizontal="center" vertical="center" wrapText="1"/>
      <protection hidden="1"/>
    </xf>
    <xf numFmtId="0" fontId="19" fillId="4" borderId="14" xfId="2" applyFont="1" applyFill="1" applyBorder="1" applyAlignment="1" applyProtection="1">
      <alignment horizontal="center" vertical="center" wrapText="1"/>
      <protection hidden="1"/>
    </xf>
    <xf numFmtId="0" fontId="19" fillId="4" borderId="15" xfId="2" applyFont="1" applyFill="1" applyBorder="1" applyAlignment="1" applyProtection="1">
      <alignment horizontal="center" vertical="center" wrapText="1"/>
      <protection hidden="1"/>
    </xf>
    <xf numFmtId="0" fontId="19" fillId="4" borderId="6" xfId="2" applyFont="1" applyFill="1" applyBorder="1" applyAlignment="1" applyProtection="1">
      <alignment horizontal="center" vertical="center" wrapText="1"/>
      <protection hidden="1"/>
    </xf>
    <xf numFmtId="0" fontId="19" fillId="4" borderId="5" xfId="2" applyFont="1" applyFill="1" applyBorder="1" applyAlignment="1" applyProtection="1">
      <alignment horizontal="center" vertical="center" wrapText="1"/>
      <protection hidden="1"/>
    </xf>
    <xf numFmtId="0" fontId="19" fillId="4" borderId="8" xfId="2" applyFont="1" applyFill="1" applyBorder="1" applyAlignment="1" applyProtection="1">
      <alignment horizontal="center" vertical="center" wrapText="1"/>
      <protection hidden="1"/>
    </xf>
    <xf numFmtId="0" fontId="19" fillId="4" borderId="10" xfId="2" applyFont="1" applyFill="1" applyBorder="1" applyAlignment="1" applyProtection="1">
      <alignment horizontal="center" vertical="center" wrapText="1"/>
      <protection hidden="1"/>
    </xf>
    <xf numFmtId="0" fontId="3" fillId="4" borderId="12" xfId="2" applyFont="1" applyFill="1" applyBorder="1" applyAlignment="1" applyProtection="1">
      <alignment vertical="top"/>
      <protection hidden="1"/>
    </xf>
    <xf numFmtId="0" fontId="13" fillId="4" borderId="12" xfId="2" applyFont="1" applyFill="1" applyBorder="1" applyAlignment="1" applyProtection="1">
      <alignment vertical="top"/>
      <protection locked="0"/>
    </xf>
    <xf numFmtId="0" fontId="3" fillId="4" borderId="12" xfId="2" applyFont="1" applyFill="1" applyBorder="1" applyAlignment="1" applyProtection="1">
      <alignment vertical="top" wrapText="1"/>
      <protection hidden="1"/>
    </xf>
    <xf numFmtId="0" fontId="13" fillId="4" borderId="12" xfId="2" applyNumberFormat="1" applyFont="1" applyFill="1" applyBorder="1" applyAlignment="1" applyProtection="1">
      <alignment vertical="top"/>
      <protection locked="0"/>
    </xf>
    <xf numFmtId="0" fontId="47" fillId="4" borderId="13" xfId="3" applyFont="1" applyFill="1" applyBorder="1" applyAlignment="1" applyProtection="1">
      <alignment horizontal="left" vertical="top" wrapText="1"/>
      <protection hidden="1"/>
    </xf>
    <xf numFmtId="0" fontId="47" fillId="4" borderId="14" xfId="3" applyFont="1" applyFill="1" applyBorder="1" applyAlignment="1" applyProtection="1">
      <alignment horizontal="left" vertical="top" wrapText="1"/>
      <protection hidden="1"/>
    </xf>
    <xf numFmtId="0" fontId="47" fillId="4" borderId="15" xfId="3" applyFont="1" applyFill="1" applyBorder="1" applyAlignment="1" applyProtection="1">
      <alignment horizontal="left" vertical="top" wrapText="1"/>
      <protection hidden="1"/>
    </xf>
    <xf numFmtId="0" fontId="6" fillId="4" borderId="12" xfId="3" applyFont="1" applyFill="1" applyBorder="1" applyAlignment="1" applyProtection="1">
      <alignment horizontal="right" vertical="top"/>
      <protection hidden="1"/>
    </xf>
    <xf numFmtId="0" fontId="18" fillId="4" borderId="12" xfId="3" applyFont="1" applyFill="1" applyBorder="1" applyAlignment="1" applyProtection="1">
      <alignment vertical="top"/>
      <protection locked="0"/>
    </xf>
    <xf numFmtId="0" fontId="3" fillId="4" borderId="13" xfId="2" applyFont="1" applyFill="1" applyBorder="1" applyAlignment="1" applyProtection="1">
      <alignment vertical="top" wrapText="1"/>
      <protection hidden="1"/>
    </xf>
    <xf numFmtId="0" fontId="3" fillId="4" borderId="14" xfId="2" applyFont="1" applyFill="1" applyBorder="1" applyAlignment="1" applyProtection="1">
      <alignment vertical="top" wrapText="1"/>
      <protection hidden="1"/>
    </xf>
    <xf numFmtId="0" fontId="3" fillId="4" borderId="15" xfId="2" applyFont="1" applyFill="1" applyBorder="1" applyAlignment="1" applyProtection="1">
      <alignment vertical="top" wrapText="1"/>
      <protection hidden="1"/>
    </xf>
    <xf numFmtId="0" fontId="7" fillId="4" borderId="13" xfId="2" applyFont="1" applyFill="1" applyBorder="1" applyAlignment="1" applyProtection="1">
      <alignment vertical="top" wrapText="1"/>
      <protection hidden="1"/>
    </xf>
    <xf numFmtId="0" fontId="7" fillId="4" borderId="14" xfId="2" applyFont="1" applyFill="1" applyBorder="1" applyAlignment="1" applyProtection="1">
      <alignment vertical="top" wrapText="1"/>
      <protection hidden="1"/>
    </xf>
    <xf numFmtId="0" fontId="7" fillId="4" borderId="15" xfId="2" applyFont="1" applyFill="1" applyBorder="1" applyAlignment="1" applyProtection="1">
      <alignment vertical="top" wrapText="1"/>
      <protection hidden="1"/>
    </xf>
    <xf numFmtId="0" fontId="23" fillId="4" borderId="13" xfId="0" applyFont="1" applyFill="1" applyBorder="1" applyAlignment="1" applyProtection="1">
      <alignment vertical="top" wrapText="1"/>
      <protection hidden="1"/>
    </xf>
    <xf numFmtId="0" fontId="23" fillId="4" borderId="14" xfId="0" applyFont="1" applyFill="1" applyBorder="1" applyAlignment="1" applyProtection="1">
      <alignment vertical="top" wrapText="1"/>
      <protection hidden="1"/>
    </xf>
    <xf numFmtId="0" fontId="23" fillId="4" borderId="15" xfId="0" applyFont="1" applyFill="1" applyBorder="1" applyAlignment="1" applyProtection="1">
      <alignment vertical="top" wrapText="1"/>
      <protection hidden="1"/>
    </xf>
    <xf numFmtId="0" fontId="18" fillId="4" borderId="13" xfId="3" applyFont="1" applyFill="1" applyBorder="1" applyAlignment="1" applyProtection="1">
      <alignment vertical="top"/>
      <protection locked="0"/>
    </xf>
    <xf numFmtId="0" fontId="18" fillId="4" borderId="14" xfId="3" applyFont="1" applyFill="1" applyBorder="1" applyAlignment="1" applyProtection="1">
      <alignment vertical="top"/>
      <protection locked="0"/>
    </xf>
    <xf numFmtId="0" fontId="18" fillId="4" borderId="15" xfId="3" applyFont="1" applyFill="1" applyBorder="1" applyAlignment="1" applyProtection="1">
      <alignment vertical="top"/>
      <protection locked="0"/>
    </xf>
    <xf numFmtId="0" fontId="17" fillId="4" borderId="12" xfId="3" applyFont="1" applyFill="1" applyBorder="1" applyAlignment="1" applyProtection="1">
      <alignment vertical="top"/>
      <protection hidden="1"/>
    </xf>
    <xf numFmtId="0" fontId="6" fillId="4" borderId="6" xfId="3" applyFont="1" applyFill="1" applyBorder="1" applyAlignment="1" applyProtection="1">
      <alignment horizontal="left" vertical="top" wrapText="1"/>
      <protection hidden="1"/>
    </xf>
    <xf numFmtId="0" fontId="6" fillId="4" borderId="7" xfId="3" applyFont="1" applyFill="1" applyBorder="1" applyAlignment="1" applyProtection="1">
      <alignment horizontal="left" vertical="top" wrapText="1"/>
      <protection hidden="1"/>
    </xf>
    <xf numFmtId="0" fontId="6" fillId="4" borderId="5" xfId="3" applyFont="1" applyFill="1" applyBorder="1" applyAlignment="1" applyProtection="1">
      <alignment horizontal="left" vertical="top" wrapText="1"/>
      <protection hidden="1"/>
    </xf>
    <xf numFmtId="0" fontId="6" fillId="4" borderId="8" xfId="3" applyFont="1" applyFill="1" applyBorder="1" applyAlignment="1" applyProtection="1">
      <alignment horizontal="left" vertical="top" wrapText="1"/>
      <protection hidden="1"/>
    </xf>
    <xf numFmtId="0" fontId="6" fillId="4" borderId="9" xfId="3" applyFont="1" applyFill="1" applyBorder="1" applyAlignment="1" applyProtection="1">
      <alignment horizontal="left" vertical="top" wrapText="1"/>
      <protection hidden="1"/>
    </xf>
    <xf numFmtId="0" fontId="6" fillId="4" borderId="10" xfId="3" applyFont="1" applyFill="1" applyBorder="1" applyAlignment="1" applyProtection="1">
      <alignment horizontal="left" vertical="top" wrapText="1"/>
      <protection hidden="1"/>
    </xf>
    <xf numFmtId="0" fontId="41" fillId="4" borderId="14" xfId="2" applyFill="1" applyBorder="1" applyAlignment="1" applyProtection="1">
      <alignment horizontal="center" vertical="top"/>
      <protection hidden="1"/>
    </xf>
    <xf numFmtId="0" fontId="41" fillId="4" borderId="15" xfId="2" applyFill="1" applyBorder="1" applyAlignment="1" applyProtection="1">
      <alignment horizontal="center" vertical="top"/>
      <protection hidden="1"/>
    </xf>
    <xf numFmtId="0" fontId="41" fillId="4" borderId="9" xfId="2" applyFill="1" applyBorder="1" applyAlignment="1" applyProtection="1">
      <alignment horizontal="center" vertical="top"/>
      <protection hidden="1"/>
    </xf>
    <xf numFmtId="0" fontId="49" fillId="4" borderId="8" xfId="2" applyFont="1" applyFill="1" applyBorder="1" applyAlignment="1" applyProtection="1">
      <alignment horizontal="center" vertical="top"/>
      <protection hidden="1"/>
    </xf>
    <xf numFmtId="0" fontId="49" fillId="4" borderId="9" xfId="2" applyFont="1" applyFill="1" applyBorder="1" applyAlignment="1" applyProtection="1">
      <alignment horizontal="center" vertical="top"/>
      <protection hidden="1"/>
    </xf>
    <xf numFmtId="0" fontId="41" fillId="4" borderId="13" xfId="2" applyFont="1" applyFill="1" applyBorder="1" applyAlignment="1" applyProtection="1">
      <alignment vertical="top"/>
      <protection hidden="1"/>
    </xf>
    <xf numFmtId="0" fontId="41" fillId="4" borderId="8" xfId="2" applyFill="1" applyBorder="1" applyAlignment="1" applyProtection="1">
      <alignment vertical="top"/>
      <protection hidden="1"/>
    </xf>
    <xf numFmtId="0" fontId="41" fillId="4" borderId="9" xfId="2" applyFill="1" applyBorder="1" applyAlignment="1" applyProtection="1">
      <alignment vertical="top"/>
      <protection hidden="1"/>
    </xf>
    <xf numFmtId="0" fontId="41" fillId="4" borderId="10" xfId="2" applyFill="1" applyBorder="1" applyAlignment="1" applyProtection="1">
      <alignment vertical="top"/>
      <protection hidden="1"/>
    </xf>
    <xf numFmtId="0" fontId="41" fillId="4" borderId="6" xfId="2" applyNumberFormat="1" applyFill="1" applyBorder="1" applyAlignment="1" applyProtection="1">
      <alignment horizontal="center" vertical="top"/>
      <protection hidden="1"/>
    </xf>
    <xf numFmtId="0" fontId="41" fillId="4" borderId="5" xfId="2" applyNumberFormat="1" applyFill="1" applyBorder="1" applyAlignment="1" applyProtection="1">
      <alignment horizontal="center" vertical="top"/>
      <protection hidden="1"/>
    </xf>
    <xf numFmtId="0" fontId="41" fillId="4" borderId="9" xfId="2" applyFont="1" applyFill="1" applyBorder="1" applyAlignment="1" applyProtection="1">
      <alignment horizontal="center" vertical="top"/>
      <protection hidden="1"/>
    </xf>
    <xf numFmtId="0" fontId="41" fillId="4" borderId="6" xfId="2" applyFill="1" applyBorder="1" applyAlignment="1" applyProtection="1">
      <alignment horizontal="left" vertical="top"/>
      <protection hidden="1"/>
    </xf>
    <xf numFmtId="0" fontId="41" fillId="4" borderId="7" xfId="2" applyFill="1" applyBorder="1" applyAlignment="1" applyProtection="1">
      <alignment horizontal="left" vertical="top"/>
      <protection hidden="1"/>
    </xf>
    <xf numFmtId="0" fontId="41" fillId="4" borderId="5" xfId="2" applyFill="1" applyBorder="1" applyAlignment="1" applyProtection="1">
      <alignment horizontal="left" vertical="top"/>
      <protection hidden="1"/>
    </xf>
    <xf numFmtId="0" fontId="41" fillId="4" borderId="12" xfId="2" applyNumberFormat="1" applyFill="1" applyBorder="1" applyAlignment="1" applyProtection="1">
      <alignment vertical="top"/>
      <protection hidden="1"/>
    </xf>
    <xf numFmtId="0" fontId="41" fillId="4" borderId="6" xfId="2" applyFill="1" applyBorder="1" applyAlignment="1" applyProtection="1">
      <alignment horizontal="center" vertical="top"/>
      <protection hidden="1"/>
    </xf>
    <xf numFmtId="0" fontId="41" fillId="4" borderId="5" xfId="2" applyFill="1" applyBorder="1" applyAlignment="1" applyProtection="1">
      <alignment horizontal="center" vertical="top"/>
      <protection hidden="1"/>
    </xf>
    <xf numFmtId="0" fontId="41" fillId="4" borderId="16" xfId="2" applyFill="1" applyBorder="1" applyAlignment="1" applyProtection="1">
      <alignment horizontal="center" vertical="top"/>
      <protection hidden="1"/>
    </xf>
    <xf numFmtId="0" fontId="41" fillId="4" borderId="13" xfId="2" applyFill="1" applyBorder="1" applyAlignment="1" applyProtection="1">
      <alignment horizontal="center" vertical="top"/>
      <protection hidden="1"/>
    </xf>
    <xf numFmtId="0" fontId="41" fillId="4" borderId="6" xfId="2" applyFont="1" applyFill="1" applyBorder="1" applyAlignment="1" applyProtection="1">
      <alignment horizontal="left" vertical="top"/>
      <protection hidden="1"/>
    </xf>
    <xf numFmtId="0" fontId="41" fillId="4" borderId="12" xfId="2" applyFill="1" applyBorder="1" applyAlignment="1" applyProtection="1">
      <alignment horizontal="center" vertical="top"/>
      <protection hidden="1"/>
    </xf>
    <xf numFmtId="0" fontId="41" fillId="4" borderId="6" xfId="2" applyFill="1" applyBorder="1" applyAlignment="1" applyProtection="1">
      <alignment vertical="top"/>
      <protection hidden="1"/>
    </xf>
    <xf numFmtId="0" fontId="41" fillId="4" borderId="7" xfId="2" applyFill="1" applyBorder="1" applyAlignment="1" applyProtection="1">
      <alignment vertical="top"/>
      <protection hidden="1"/>
    </xf>
    <xf numFmtId="0" fontId="41" fillId="4" borderId="5" xfId="2" applyFill="1" applyBorder="1" applyAlignment="1" applyProtection="1">
      <alignment vertical="top"/>
      <protection hidden="1"/>
    </xf>
    <xf numFmtId="0" fontId="41" fillId="4" borderId="26" xfId="2" applyFill="1" applyBorder="1" applyAlignment="1" applyProtection="1">
      <alignment vertical="top"/>
      <protection hidden="1"/>
    </xf>
    <xf numFmtId="0" fontId="41" fillId="4" borderId="25" xfId="2" applyFill="1" applyBorder="1" applyAlignment="1" applyProtection="1">
      <alignment vertical="top"/>
      <protection hidden="1"/>
    </xf>
    <xf numFmtId="0" fontId="41" fillId="4" borderId="12" xfId="2" applyFill="1" applyBorder="1" applyAlignment="1" applyProtection="1">
      <alignment vertical="top"/>
      <protection hidden="1"/>
    </xf>
    <xf numFmtId="14" fontId="41" fillId="4" borderId="0" xfId="2" applyNumberFormat="1" applyFont="1" applyFill="1" applyAlignment="1" applyProtection="1">
      <alignment horizontal="left" vertical="top"/>
      <protection hidden="1"/>
    </xf>
    <xf numFmtId="0" fontId="41" fillId="4" borderId="0" xfId="2" applyFont="1" applyFill="1" applyAlignment="1" applyProtection="1">
      <alignment vertical="top"/>
      <protection hidden="1"/>
    </xf>
    <xf numFmtId="0" fontId="51" fillId="4" borderId="13" xfId="2" applyFont="1" applyFill="1" applyBorder="1" applyAlignment="1" applyProtection="1">
      <alignment vertical="top"/>
      <protection locked="0"/>
    </xf>
    <xf numFmtId="0" fontId="51" fillId="4" borderId="14" xfId="2" applyFont="1" applyFill="1" applyBorder="1" applyAlignment="1" applyProtection="1">
      <alignment vertical="top"/>
      <protection locked="0"/>
    </xf>
    <xf numFmtId="0" fontId="51" fillId="4" borderId="15" xfId="2" applyFont="1" applyFill="1" applyBorder="1" applyAlignment="1" applyProtection="1">
      <alignment vertical="top"/>
      <protection locked="0"/>
    </xf>
    <xf numFmtId="0" fontId="41" fillId="4" borderId="18" xfId="2" applyFill="1" applyBorder="1" applyAlignment="1" applyProtection="1">
      <alignment horizontal="right" vertical="top"/>
      <protection hidden="1"/>
    </xf>
    <xf numFmtId="0" fontId="41" fillId="4" borderId="14" xfId="2" applyFont="1" applyFill="1" applyBorder="1" applyAlignment="1" applyProtection="1">
      <alignment vertical="top" wrapText="1"/>
      <protection hidden="1"/>
    </xf>
    <xf numFmtId="0" fontId="41" fillId="4" borderId="15" xfId="2" applyFont="1" applyFill="1" applyBorder="1" applyAlignment="1" applyProtection="1">
      <alignment vertical="top" wrapText="1"/>
      <protection hidden="1"/>
    </xf>
    <xf numFmtId="0" fontId="41" fillId="4" borderId="17" xfId="2" applyFill="1" applyBorder="1" applyAlignment="1" applyProtection="1">
      <alignment horizontal="right" vertical="top"/>
      <protection hidden="1"/>
    </xf>
    <xf numFmtId="0" fontId="41" fillId="4" borderId="13" xfId="2" applyFill="1" applyBorder="1" applyAlignment="1" applyProtection="1">
      <alignment horizontal="left" vertical="top"/>
      <protection hidden="1"/>
    </xf>
    <xf numFmtId="0" fontId="41" fillId="4" borderId="14" xfId="2" applyFill="1" applyBorder="1" applyAlignment="1" applyProtection="1">
      <alignment horizontal="left" vertical="top"/>
      <protection hidden="1"/>
    </xf>
    <xf numFmtId="0" fontId="41" fillId="4" borderId="15" xfId="2" applyFill="1" applyBorder="1" applyAlignment="1" applyProtection="1">
      <alignment horizontal="left" vertical="top"/>
      <protection hidden="1"/>
    </xf>
    <xf numFmtId="0" fontId="3" fillId="4" borderId="8" xfId="0" applyFont="1" applyFill="1" applyBorder="1" applyAlignment="1" applyProtection="1">
      <alignment horizontal="right" vertical="top"/>
      <protection hidden="1"/>
    </xf>
    <xf numFmtId="0" fontId="3" fillId="4" borderId="9" xfId="0" applyFont="1" applyFill="1" applyBorder="1" applyAlignment="1" applyProtection="1">
      <alignment horizontal="right" vertical="top"/>
      <protection hidden="1"/>
    </xf>
    <xf numFmtId="0" fontId="3" fillId="4" borderId="10" xfId="0" applyFont="1" applyFill="1" applyBorder="1" applyAlignment="1" applyProtection="1">
      <alignment horizontal="right" vertical="top"/>
      <protection hidden="1"/>
    </xf>
    <xf numFmtId="0" fontId="41" fillId="4" borderId="14" xfId="2" applyFont="1" applyFill="1" applyBorder="1" applyAlignment="1" applyProtection="1">
      <alignment vertical="top"/>
      <protection hidden="1"/>
    </xf>
    <xf numFmtId="0" fontId="41" fillId="4" borderId="15" xfId="2" applyFont="1" applyFill="1" applyBorder="1" applyAlignment="1" applyProtection="1">
      <alignment vertical="top"/>
      <protection hidden="1"/>
    </xf>
    <xf numFmtId="0" fontId="41" fillId="4" borderId="12" xfId="2" applyFont="1" applyFill="1" applyBorder="1" applyAlignment="1" applyProtection="1">
      <alignment vertical="top"/>
      <protection hidden="1"/>
    </xf>
    <xf numFmtId="0" fontId="41" fillId="4" borderId="14" xfId="2" applyNumberFormat="1" applyFill="1" applyBorder="1" applyAlignment="1" applyProtection="1">
      <alignment vertical="top"/>
      <protection hidden="1"/>
    </xf>
    <xf numFmtId="0" fontId="41" fillId="4" borderId="16" xfId="2" applyFill="1" applyBorder="1" applyAlignment="1" applyProtection="1">
      <alignment horizontal="left" vertical="top" indent="1"/>
      <protection hidden="1"/>
    </xf>
    <xf numFmtId="0" fontId="41" fillId="4" borderId="8" xfId="2" applyNumberFormat="1" applyFill="1" applyBorder="1" applyAlignment="1" applyProtection="1">
      <alignment horizontal="center" vertical="top"/>
      <protection hidden="1"/>
    </xf>
    <xf numFmtId="0" fontId="41" fillId="4" borderId="10" xfId="2" applyNumberFormat="1" applyFill="1" applyBorder="1" applyAlignment="1" applyProtection="1">
      <alignment horizontal="center" vertical="top"/>
      <protection hidden="1"/>
    </xf>
    <xf numFmtId="0" fontId="41" fillId="4" borderId="6" xfId="2" applyFill="1" applyBorder="1" applyAlignment="1" applyProtection="1">
      <alignment vertical="top" wrapText="1"/>
      <protection hidden="1"/>
    </xf>
    <xf numFmtId="0" fontId="41" fillId="4" borderId="7" xfId="2" applyFill="1" applyBorder="1" applyAlignment="1" applyProtection="1">
      <alignment vertical="top" wrapText="1"/>
      <protection hidden="1"/>
    </xf>
    <xf numFmtId="0" fontId="41" fillId="4" borderId="5" xfId="2" applyFill="1" applyBorder="1" applyAlignment="1" applyProtection="1">
      <alignment vertical="top" wrapText="1"/>
      <protection hidden="1"/>
    </xf>
    <xf numFmtId="0" fontId="41" fillId="4" borderId="8" xfId="2" applyFill="1" applyBorder="1" applyAlignment="1" applyProtection="1">
      <alignment vertical="top" wrapText="1"/>
      <protection hidden="1"/>
    </xf>
    <xf numFmtId="0" fontId="41" fillId="4" borderId="9" xfId="2" applyFill="1" applyBorder="1" applyAlignment="1" applyProtection="1">
      <alignment vertical="top" wrapText="1"/>
      <protection hidden="1"/>
    </xf>
    <xf numFmtId="0" fontId="41" fillId="4" borderId="10" xfId="2" applyFill="1" applyBorder="1" applyAlignment="1" applyProtection="1">
      <alignment vertical="top" wrapText="1"/>
      <protection hidden="1"/>
    </xf>
    <xf numFmtId="0" fontId="41" fillId="4" borderId="12" xfId="2" applyFill="1" applyBorder="1" applyAlignment="1" applyProtection="1">
      <alignment horizontal="right" vertical="top"/>
      <protection hidden="1"/>
    </xf>
    <xf numFmtId="0" fontId="33" fillId="6" borderId="0" xfId="1" applyFont="1" applyFill="1" applyBorder="1" applyAlignment="1" applyProtection="1">
      <alignment horizontal="center" vertical="top"/>
      <protection hidden="1"/>
    </xf>
    <xf numFmtId="0" fontId="42" fillId="4" borderId="13" xfId="2" applyFont="1" applyFill="1" applyBorder="1" applyAlignment="1" applyProtection="1">
      <alignment vertical="top"/>
      <protection hidden="1"/>
    </xf>
    <xf numFmtId="0" fontId="42" fillId="4" borderId="14" xfId="2" applyFont="1" applyFill="1" applyBorder="1" applyAlignment="1" applyProtection="1">
      <alignment vertical="top"/>
      <protection hidden="1"/>
    </xf>
    <xf numFmtId="0" fontId="42" fillId="4" borderId="15" xfId="2" applyFont="1" applyFill="1" applyBorder="1" applyAlignment="1" applyProtection="1">
      <alignment vertical="top"/>
      <protection hidden="1"/>
    </xf>
    <xf numFmtId="0" fontId="43" fillId="4" borderId="13" xfId="2" applyFont="1" applyFill="1" applyBorder="1" applyAlignment="1" applyProtection="1">
      <alignment vertical="top"/>
      <protection hidden="1"/>
    </xf>
    <xf numFmtId="0" fontId="43" fillId="4" borderId="14" xfId="2" applyFont="1" applyFill="1" applyBorder="1" applyAlignment="1" applyProtection="1">
      <alignment vertical="top"/>
      <protection hidden="1"/>
    </xf>
    <xf numFmtId="0" fontId="43" fillId="4" borderId="15" xfId="2" applyFont="1" applyFill="1" applyBorder="1" applyAlignment="1" applyProtection="1">
      <alignment vertical="top"/>
      <protection hidden="1"/>
    </xf>
    <xf numFmtId="0" fontId="26" fillId="4" borderId="31" xfId="0" applyFont="1" applyFill="1" applyBorder="1" applyAlignment="1" applyProtection="1">
      <alignment vertical="top"/>
      <protection hidden="1"/>
    </xf>
    <xf numFmtId="0" fontId="26" fillId="4" borderId="28" xfId="0" applyFont="1" applyFill="1" applyBorder="1" applyAlignment="1" applyProtection="1">
      <alignment vertical="top"/>
      <protection hidden="1"/>
    </xf>
    <xf numFmtId="0" fontId="26" fillId="4" borderId="37" xfId="0" applyFont="1" applyFill="1" applyBorder="1" applyAlignment="1" applyProtection="1">
      <alignment vertical="top"/>
      <protection hidden="1"/>
    </xf>
    <xf numFmtId="0" fontId="1" fillId="4" borderId="0" xfId="0" applyFont="1" applyFill="1" applyBorder="1" applyAlignment="1" applyProtection="1">
      <alignment vertical="top"/>
      <protection hidden="1"/>
    </xf>
    <xf numFmtId="0" fontId="1" fillId="4" borderId="31" xfId="0" applyFont="1" applyFill="1" applyBorder="1" applyAlignment="1" applyProtection="1">
      <alignment vertical="top"/>
      <protection hidden="1"/>
    </xf>
    <xf numFmtId="0" fontId="1" fillId="4" borderId="28" xfId="0" applyFont="1" applyFill="1" applyBorder="1" applyAlignment="1" applyProtection="1">
      <alignment vertical="top"/>
      <protection hidden="1"/>
    </xf>
    <xf numFmtId="0" fontId="1" fillId="4" borderId="37" xfId="0" applyFont="1" applyFill="1" applyBorder="1" applyAlignment="1" applyProtection="1">
      <alignment vertical="top"/>
      <protection hidden="1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vertical="center"/>
      <protection hidden="1"/>
    </xf>
    <xf numFmtId="0" fontId="26" fillId="4" borderId="0" xfId="0" applyFont="1" applyFill="1" applyBorder="1" applyAlignment="1" applyProtection="1">
      <alignment vertical="top"/>
      <protection hidden="1"/>
    </xf>
    <xf numFmtId="0" fontId="0" fillId="4" borderId="0" xfId="0" applyFill="1" applyBorder="1" applyAlignment="1" applyProtection="1">
      <alignment horizontal="right" vertical="center" shrinkToFit="1"/>
      <protection hidden="1"/>
    </xf>
    <xf numFmtId="0" fontId="2" fillId="4" borderId="0" xfId="0" applyFont="1" applyFill="1" applyBorder="1" applyAlignment="1" applyProtection="1">
      <alignment horizontal="center" vertical="top"/>
      <protection hidden="1"/>
    </xf>
    <xf numFmtId="0" fontId="2" fillId="4" borderId="7" xfId="0" applyFont="1" applyFill="1" applyBorder="1" applyAlignment="1" applyProtection="1">
      <alignment vertical="center"/>
      <protection hidden="1"/>
    </xf>
    <xf numFmtId="0" fontId="2" fillId="4" borderId="0" xfId="0" applyFont="1" applyFill="1" applyBorder="1" applyAlignment="1" applyProtection="1">
      <alignment vertical="center"/>
      <protection hidden="1"/>
    </xf>
    <xf numFmtId="0" fontId="2" fillId="4" borderId="9" xfId="0" applyFont="1" applyFill="1" applyBorder="1" applyAlignment="1" applyProtection="1">
      <alignment vertical="center"/>
      <protection hidden="1"/>
    </xf>
    <xf numFmtId="205" fontId="2" fillId="4" borderId="7" xfId="0" applyNumberFormat="1" applyFont="1" applyFill="1" applyBorder="1" applyAlignment="1" applyProtection="1">
      <alignment horizontal="left" vertical="center"/>
      <protection hidden="1"/>
    </xf>
    <xf numFmtId="205" fontId="2" fillId="4" borderId="0" xfId="0" applyNumberFormat="1" applyFont="1" applyFill="1" applyBorder="1" applyAlignment="1" applyProtection="1">
      <alignment horizontal="left" vertical="center"/>
      <protection hidden="1"/>
    </xf>
    <xf numFmtId="205" fontId="2" fillId="4" borderId="9" xfId="0" applyNumberFormat="1" applyFont="1" applyFill="1" applyBorder="1" applyAlignment="1" applyProtection="1">
      <alignment horizontal="left" vertical="center"/>
      <protection hidden="1"/>
    </xf>
    <xf numFmtId="0" fontId="0" fillId="4" borderId="14" xfId="0" applyNumberFormat="1" applyFill="1" applyBorder="1" applyAlignment="1" applyProtection="1">
      <alignment horizontal="left" vertical="top"/>
      <protection hidden="1"/>
    </xf>
    <xf numFmtId="0" fontId="0" fillId="4" borderId="15" xfId="0" applyNumberFormat="1" applyFill="1" applyBorder="1" applyAlignment="1" applyProtection="1">
      <alignment horizontal="left" vertical="top"/>
      <protection hidden="1"/>
    </xf>
    <xf numFmtId="0" fontId="0" fillId="4" borderId="0" xfId="0" applyFill="1" applyBorder="1" applyAlignment="1" applyProtection="1">
      <alignment vertical="top"/>
      <protection hidden="1"/>
    </xf>
    <xf numFmtId="0" fontId="31" fillId="6" borderId="0" xfId="0" applyFont="1" applyFill="1" applyBorder="1" applyAlignment="1" applyProtection="1">
      <alignment horizontal="center" vertical="center"/>
      <protection hidden="1"/>
    </xf>
    <xf numFmtId="0" fontId="21" fillId="10" borderId="0" xfId="1" applyFont="1" applyFill="1" applyAlignment="1" applyProtection="1">
      <alignment horizontal="center" vertical="center"/>
      <protection hidden="1"/>
    </xf>
    <xf numFmtId="0" fontId="0" fillId="4" borderId="13" xfId="0" applyFill="1" applyBorder="1" applyAlignment="1" applyProtection="1">
      <alignment horizontal="center" vertical="top"/>
      <protection hidden="1"/>
    </xf>
    <xf numFmtId="0" fontId="0" fillId="4" borderId="14" xfId="0" applyFill="1" applyBorder="1" applyAlignment="1" applyProtection="1">
      <alignment horizontal="center" vertical="top"/>
      <protection hidden="1"/>
    </xf>
    <xf numFmtId="0" fontId="0" fillId="4" borderId="15" xfId="0" applyFill="1" applyBorder="1" applyAlignment="1" applyProtection="1">
      <alignment horizontal="center" vertical="top"/>
      <protection hidden="1"/>
    </xf>
    <xf numFmtId="0" fontId="2" fillId="4" borderId="7" xfId="0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Border="1" applyAlignment="1" applyProtection="1">
      <alignment horizontal="center" vertical="center"/>
      <protection hidden="1"/>
    </xf>
    <xf numFmtId="0" fontId="2" fillId="4" borderId="9" xfId="0" applyFont="1" applyFill="1" applyBorder="1" applyAlignment="1" applyProtection="1">
      <alignment horizontal="center" vertical="center"/>
      <protection hidden="1"/>
    </xf>
    <xf numFmtId="0" fontId="3" fillId="4" borderId="9" xfId="0" applyFont="1" applyFill="1" applyBorder="1" applyAlignment="1" applyProtection="1">
      <alignment horizontal="center" vertical="top"/>
      <protection hidden="1"/>
    </xf>
    <xf numFmtId="0" fontId="25" fillId="4" borderId="13" xfId="0" applyFont="1" applyFill="1" applyBorder="1" applyAlignment="1" applyProtection="1">
      <alignment horizontal="center" vertical="top" wrapText="1"/>
      <protection hidden="1"/>
    </xf>
    <xf numFmtId="0" fontId="25" fillId="4" borderId="14" xfId="0" applyFont="1" applyFill="1" applyBorder="1" applyAlignment="1" applyProtection="1">
      <alignment horizontal="center" vertical="top" wrapText="1"/>
      <protection hidden="1"/>
    </xf>
    <xf numFmtId="0" fontId="25" fillId="4" borderId="15" xfId="0" applyFont="1" applyFill="1" applyBorder="1" applyAlignment="1" applyProtection="1">
      <alignment horizontal="center" vertical="top" wrapText="1"/>
      <protection hidden="1"/>
    </xf>
    <xf numFmtId="0" fontId="2" fillId="4" borderId="13" xfId="0" applyFont="1" applyFill="1" applyBorder="1" applyAlignment="1" applyProtection="1">
      <alignment vertical="top"/>
      <protection hidden="1"/>
    </xf>
    <xf numFmtId="0" fontId="2" fillId="4" borderId="14" xfId="0" applyFont="1" applyFill="1" applyBorder="1" applyAlignment="1" applyProtection="1">
      <alignment vertical="top"/>
      <protection hidden="1"/>
    </xf>
    <xf numFmtId="0" fontId="2" fillId="4" borderId="15" xfId="0" applyFont="1" applyFill="1" applyBorder="1" applyAlignment="1" applyProtection="1">
      <alignment vertical="top"/>
      <protection hidden="1"/>
    </xf>
    <xf numFmtId="0" fontId="13" fillId="4" borderId="13" xfId="0" applyFont="1" applyFill="1" applyBorder="1" applyAlignment="1" applyProtection="1">
      <alignment vertical="top"/>
      <protection locked="0"/>
    </xf>
    <xf numFmtId="0" fontId="13" fillId="4" borderId="14" xfId="0" applyFont="1" applyFill="1" applyBorder="1" applyAlignment="1" applyProtection="1">
      <alignment vertical="top"/>
      <protection locked="0"/>
    </xf>
    <xf numFmtId="0" fontId="13" fillId="4" borderId="15" xfId="0" applyFont="1" applyFill="1" applyBorder="1" applyAlignment="1" applyProtection="1">
      <alignment vertical="top"/>
      <protection locked="0"/>
    </xf>
    <xf numFmtId="0" fontId="10" fillId="4" borderId="0" xfId="0" applyFont="1" applyFill="1" applyBorder="1" applyAlignment="1" applyProtection="1">
      <alignment horizontal="right" vertical="center" shrinkToFit="1"/>
      <protection hidden="1"/>
    </xf>
    <xf numFmtId="0" fontId="25" fillId="4" borderId="0" xfId="0" applyFont="1" applyFill="1" applyBorder="1" applyAlignment="1" applyProtection="1">
      <alignment horizontal="left" vertical="center" shrinkToFit="1"/>
      <protection locked="0"/>
    </xf>
    <xf numFmtId="0" fontId="0" fillId="4" borderId="0" xfId="0" applyFill="1" applyBorder="1" applyAlignment="1" applyProtection="1">
      <alignment horizontal="right" vertical="center" wrapText="1" shrinkToFit="1"/>
      <protection hidden="1"/>
    </xf>
    <xf numFmtId="0" fontId="2" fillId="4" borderId="13" xfId="0" applyFont="1" applyFill="1" applyBorder="1" applyAlignment="1" applyProtection="1">
      <alignment horizontal="right" vertical="top"/>
      <protection hidden="1"/>
    </xf>
    <xf numFmtId="0" fontId="2" fillId="4" borderId="14" xfId="0" applyFont="1" applyFill="1" applyBorder="1" applyAlignment="1" applyProtection="1">
      <alignment horizontal="right" vertical="top"/>
      <protection hidden="1"/>
    </xf>
    <xf numFmtId="0" fontId="2" fillId="4" borderId="15" xfId="0" applyFont="1" applyFill="1" applyBorder="1" applyAlignment="1" applyProtection="1">
      <alignment horizontal="right" vertical="top"/>
      <protection hidden="1"/>
    </xf>
    <xf numFmtId="0" fontId="0" fillId="4" borderId="13" xfId="0" applyFill="1" applyBorder="1" applyAlignment="1" applyProtection="1">
      <alignment vertical="top"/>
      <protection hidden="1"/>
    </xf>
    <xf numFmtId="0" fontId="0" fillId="4" borderId="14" xfId="0" applyFill="1" applyBorder="1" applyAlignment="1" applyProtection="1">
      <alignment vertical="top"/>
      <protection hidden="1"/>
    </xf>
    <xf numFmtId="0" fontId="0" fillId="4" borderId="15" xfId="0" applyFill="1" applyBorder="1" applyAlignment="1" applyProtection="1">
      <alignment vertical="top"/>
      <protection hidden="1"/>
    </xf>
    <xf numFmtId="0" fontId="2" fillId="4" borderId="25" xfId="0" applyFont="1" applyFill="1" applyBorder="1" applyAlignment="1" applyProtection="1">
      <alignment horizontal="center" vertical="center"/>
      <protection hidden="1"/>
    </xf>
    <xf numFmtId="0" fontId="25" fillId="4" borderId="7" xfId="0" applyFont="1" applyFill="1" applyBorder="1" applyAlignment="1" applyProtection="1">
      <alignment horizontal="center" vertical="center" shrinkToFit="1"/>
      <protection locked="0"/>
    </xf>
    <xf numFmtId="0" fontId="25" fillId="4" borderId="9" xfId="0" applyFont="1" applyFill="1" applyBorder="1" applyAlignment="1" applyProtection="1">
      <alignment horizontal="center" vertical="center" shrinkToFit="1"/>
      <protection locked="0"/>
    </xf>
    <xf numFmtId="0" fontId="0" fillId="4" borderId="6" xfId="0" applyFill="1" applyBorder="1" applyAlignment="1" applyProtection="1">
      <alignment horizontal="center" vertical="top"/>
      <protection hidden="1"/>
    </xf>
    <xf numFmtId="0" fontId="0" fillId="4" borderId="7" xfId="0" applyFill="1" applyBorder="1" applyAlignment="1" applyProtection="1">
      <alignment horizontal="center" vertical="top"/>
      <protection hidden="1"/>
    </xf>
    <xf numFmtId="0" fontId="0" fillId="4" borderId="5" xfId="0" applyFill="1" applyBorder="1" applyAlignment="1" applyProtection="1">
      <alignment horizontal="center" vertical="top"/>
      <protection hidden="1"/>
    </xf>
    <xf numFmtId="14" fontId="0" fillId="4" borderId="13" xfId="0" applyNumberFormat="1" applyFill="1" applyBorder="1" applyAlignment="1" applyProtection="1">
      <alignment horizontal="center" vertical="top"/>
      <protection hidden="1"/>
    </xf>
    <xf numFmtId="14" fontId="0" fillId="4" borderId="14" xfId="0" applyNumberFormat="1" applyFill="1" applyBorder="1" applyAlignment="1" applyProtection="1">
      <alignment horizontal="center" vertical="top"/>
      <protection hidden="1"/>
    </xf>
    <xf numFmtId="14" fontId="0" fillId="4" borderId="15" xfId="0" applyNumberFormat="1" applyFill="1" applyBorder="1" applyAlignment="1" applyProtection="1">
      <alignment horizontal="center" vertical="top"/>
      <protection hidden="1"/>
    </xf>
    <xf numFmtId="0" fontId="2" fillId="4" borderId="13" xfId="0" applyFont="1" applyFill="1" applyBorder="1" applyAlignment="1" applyProtection="1">
      <alignment horizontal="center" vertical="top" wrapText="1"/>
      <protection hidden="1"/>
    </xf>
    <xf numFmtId="0" fontId="2" fillId="4" borderId="14" xfId="0" applyFont="1" applyFill="1" applyBorder="1" applyAlignment="1" applyProtection="1">
      <alignment horizontal="center" vertical="top" wrapText="1"/>
      <protection hidden="1"/>
    </xf>
    <xf numFmtId="0" fontId="2" fillId="4" borderId="15" xfId="0" applyFont="1" applyFill="1" applyBorder="1" applyAlignment="1" applyProtection="1">
      <alignment horizontal="center" vertical="top" wrapText="1"/>
      <protection hidden="1"/>
    </xf>
    <xf numFmtId="0" fontId="0" fillId="4" borderId="7" xfId="0" applyFill="1" applyBorder="1" applyAlignment="1" applyProtection="1">
      <alignment horizontal="left" vertical="top" wrapText="1"/>
      <protection hidden="1"/>
    </xf>
    <xf numFmtId="0" fontId="0" fillId="4" borderId="5" xfId="0" applyFill="1" applyBorder="1" applyAlignment="1" applyProtection="1">
      <alignment horizontal="left" vertical="top" wrapText="1"/>
      <protection hidden="1"/>
    </xf>
    <xf numFmtId="0" fontId="0" fillId="4" borderId="0" xfId="0" applyFill="1" applyBorder="1" applyAlignment="1" applyProtection="1">
      <alignment horizontal="left" vertical="top" wrapText="1"/>
      <protection hidden="1"/>
    </xf>
    <xf numFmtId="0" fontId="0" fillId="4" borderId="25" xfId="0" applyFill="1" applyBorder="1" applyAlignment="1" applyProtection="1">
      <alignment horizontal="left" vertical="top" wrapText="1"/>
      <protection hidden="1"/>
    </xf>
    <xf numFmtId="0" fontId="0" fillId="4" borderId="26" xfId="0" applyFill="1" applyBorder="1" applyAlignment="1" applyProtection="1">
      <alignment horizontal="center" vertical="top"/>
      <protection hidden="1"/>
    </xf>
    <xf numFmtId="0" fontId="0" fillId="4" borderId="0" xfId="0" applyFill="1" applyBorder="1" applyAlignment="1" applyProtection="1">
      <alignment horizontal="center" vertical="top"/>
      <protection hidden="1"/>
    </xf>
    <xf numFmtId="0" fontId="0" fillId="4" borderId="25" xfId="0" applyFill="1" applyBorder="1" applyAlignment="1" applyProtection="1">
      <alignment horizontal="center" vertical="top"/>
      <protection hidden="1"/>
    </xf>
    <xf numFmtId="0" fontId="0" fillId="4" borderId="8" xfId="0" applyFill="1" applyBorder="1" applyAlignment="1" applyProtection="1">
      <alignment horizontal="center" vertical="top"/>
      <protection hidden="1"/>
    </xf>
    <xf numFmtId="0" fontId="0" fillId="4" borderId="9" xfId="0" applyFill="1" applyBorder="1" applyAlignment="1" applyProtection="1">
      <alignment horizontal="center" vertical="top"/>
      <protection hidden="1"/>
    </xf>
    <xf numFmtId="0" fontId="0" fillId="4" borderId="10" xfId="0" applyFill="1" applyBorder="1" applyAlignment="1" applyProtection="1">
      <alignment horizontal="center" vertical="top"/>
      <protection hidden="1"/>
    </xf>
    <xf numFmtId="0" fontId="57" fillId="6" borderId="0" xfId="0" applyFont="1" applyFill="1" applyBorder="1" applyAlignment="1" applyProtection="1">
      <alignment horizontal="center" vertical="center"/>
      <protection hidden="1"/>
    </xf>
    <xf numFmtId="0" fontId="57" fillId="6" borderId="4" xfId="0" applyFont="1" applyFill="1" applyBorder="1" applyAlignment="1" applyProtection="1">
      <alignment horizontal="center" vertical="center"/>
      <protection hidden="1"/>
    </xf>
    <xf numFmtId="0" fontId="57" fillId="10" borderId="0" xfId="1" applyFont="1" applyFill="1" applyBorder="1" applyAlignment="1" applyProtection="1">
      <alignment horizontal="center" vertical="center"/>
      <protection hidden="1"/>
    </xf>
    <xf numFmtId="0" fontId="29" fillId="4" borderId="0" xfId="0" applyFont="1" applyFill="1" applyBorder="1" applyAlignment="1" applyProtection="1">
      <alignment horizontal="center" vertical="top"/>
      <protection hidden="1"/>
    </xf>
    <xf numFmtId="1" fontId="2" fillId="4" borderId="13" xfId="0" applyNumberFormat="1" applyFont="1" applyFill="1" applyBorder="1" applyAlignment="1" applyProtection="1">
      <alignment vertical="top"/>
      <protection hidden="1"/>
    </xf>
    <xf numFmtId="0" fontId="26" fillId="4" borderId="13" xfId="0" applyFont="1" applyFill="1" applyBorder="1" applyAlignment="1" applyProtection="1">
      <alignment vertical="top"/>
      <protection hidden="1"/>
    </xf>
    <xf numFmtId="0" fontId="26" fillId="4" borderId="14" xfId="0" applyFont="1" applyFill="1" applyBorder="1" applyAlignment="1" applyProtection="1">
      <alignment vertical="top"/>
      <protection hidden="1"/>
    </xf>
    <xf numFmtId="0" fontId="26" fillId="4" borderId="15" xfId="0" applyFont="1" applyFill="1" applyBorder="1" applyAlignment="1" applyProtection="1">
      <alignment vertical="top"/>
      <protection hidden="1"/>
    </xf>
    <xf numFmtId="0" fontId="63" fillId="4" borderId="0" xfId="0" applyFont="1" applyFill="1" applyBorder="1" applyAlignment="1" applyProtection="1">
      <alignment horizontal="center" vertical="center"/>
      <protection hidden="1"/>
    </xf>
    <xf numFmtId="0" fontId="30" fillId="4" borderId="0" xfId="0" applyFont="1" applyFill="1" applyBorder="1" applyAlignment="1" applyProtection="1">
      <alignment vertical="top"/>
      <protection hidden="1"/>
    </xf>
    <xf numFmtId="0" fontId="26" fillId="4" borderId="0" xfId="0" applyFont="1" applyFill="1" applyBorder="1" applyAlignment="1" applyProtection="1">
      <alignment vertical="center" shrinkToFit="1"/>
      <protection hidden="1"/>
    </xf>
    <xf numFmtId="0" fontId="29" fillId="4" borderId="0" xfId="0" applyFont="1" applyFill="1" applyBorder="1" applyAlignment="1" applyProtection="1">
      <alignment horizontal="center" vertical="center"/>
      <protection hidden="1"/>
    </xf>
    <xf numFmtId="0" fontId="29" fillId="4" borderId="25" xfId="0" applyFont="1" applyFill="1" applyBorder="1" applyAlignment="1" applyProtection="1">
      <alignment horizontal="center" vertical="center"/>
      <protection hidden="1"/>
    </xf>
    <xf numFmtId="0" fontId="2" fillId="4" borderId="13" xfId="0" applyFont="1" applyFill="1" applyBorder="1" applyAlignment="1" applyProtection="1">
      <alignment vertical="center" shrinkToFit="1"/>
      <protection locked="0"/>
    </xf>
    <xf numFmtId="0" fontId="2" fillId="4" borderId="14" xfId="0" applyFont="1" applyFill="1" applyBorder="1" applyAlignment="1" applyProtection="1">
      <alignment vertical="center" shrinkToFit="1"/>
      <protection locked="0"/>
    </xf>
    <xf numFmtId="0" fontId="2" fillId="4" borderId="15" xfId="0" applyFont="1" applyFill="1" applyBorder="1" applyAlignment="1" applyProtection="1">
      <alignment vertical="center" shrinkToFit="1"/>
      <protection locked="0"/>
    </xf>
    <xf numFmtId="0" fontId="23" fillId="4" borderId="0" xfId="0" applyFont="1" applyFill="1" applyBorder="1" applyAlignment="1" applyProtection="1">
      <alignment vertical="top"/>
      <protection hidden="1"/>
    </xf>
    <xf numFmtId="0" fontId="13" fillId="4" borderId="13" xfId="0" applyFont="1" applyFill="1" applyBorder="1" applyAlignment="1" applyProtection="1">
      <alignment vertical="center" shrinkToFit="1"/>
      <protection hidden="1"/>
    </xf>
    <xf numFmtId="0" fontId="13" fillId="4" borderId="14" xfId="0" applyFont="1" applyFill="1" applyBorder="1" applyAlignment="1" applyProtection="1">
      <alignment vertical="center" shrinkToFit="1"/>
      <protection hidden="1"/>
    </xf>
    <xf numFmtId="0" fontId="13" fillId="4" borderId="15" xfId="0" applyFont="1" applyFill="1" applyBorder="1" applyAlignment="1" applyProtection="1">
      <alignment vertical="center" shrinkToFit="1"/>
      <protection hidden="1"/>
    </xf>
    <xf numFmtId="0" fontId="2" fillId="4" borderId="13" xfId="0" applyFont="1" applyFill="1" applyBorder="1" applyAlignment="1" applyProtection="1">
      <alignment vertical="center" shrinkToFit="1"/>
      <protection hidden="1"/>
    </xf>
    <xf numFmtId="0" fontId="2" fillId="4" borderId="14" xfId="0" applyFont="1" applyFill="1" applyBorder="1" applyAlignment="1" applyProtection="1">
      <alignment vertical="center" shrinkToFit="1"/>
      <protection hidden="1"/>
    </xf>
    <xf numFmtId="0" fontId="2" fillId="4" borderId="15" xfId="0" applyFont="1" applyFill="1" applyBorder="1" applyAlignment="1" applyProtection="1">
      <alignment vertical="center" shrinkToFit="1"/>
      <protection hidden="1"/>
    </xf>
    <xf numFmtId="1" fontId="26" fillId="4" borderId="9" xfId="0" applyNumberFormat="1" applyFont="1" applyFill="1" applyBorder="1" applyAlignment="1" applyProtection="1">
      <alignment vertical="top"/>
      <protection hidden="1"/>
    </xf>
    <xf numFmtId="1" fontId="27" fillId="4" borderId="0" xfId="0" applyNumberFormat="1" applyFont="1" applyFill="1" applyBorder="1" applyAlignment="1" applyProtection="1">
      <alignment vertical="top"/>
      <protection hidden="1"/>
    </xf>
    <xf numFmtId="0" fontId="2" fillId="4" borderId="13" xfId="0" applyFont="1" applyFill="1" applyBorder="1" applyAlignment="1" applyProtection="1">
      <alignment horizontal="right" vertical="top" wrapText="1"/>
      <protection hidden="1"/>
    </xf>
    <xf numFmtId="0" fontId="2" fillId="4" borderId="14" xfId="0" applyFont="1" applyFill="1" applyBorder="1" applyAlignment="1" applyProtection="1">
      <alignment horizontal="right" vertical="top" wrapText="1"/>
      <protection hidden="1"/>
    </xf>
    <xf numFmtId="0" fontId="2" fillId="4" borderId="15" xfId="0" applyFont="1" applyFill="1" applyBorder="1" applyAlignment="1" applyProtection="1">
      <alignment horizontal="right" vertical="top" wrapText="1"/>
      <protection hidden="1"/>
    </xf>
    <xf numFmtId="0" fontId="17" fillId="4" borderId="0" xfId="0" applyFont="1" applyFill="1" applyBorder="1" applyAlignment="1" applyProtection="1">
      <alignment vertical="top"/>
      <protection hidden="1"/>
    </xf>
    <xf numFmtId="0" fontId="27" fillId="4" borderId="14" xfId="0" applyFont="1" applyFill="1" applyBorder="1" applyAlignment="1" applyProtection="1">
      <alignment vertical="top"/>
      <protection hidden="1"/>
    </xf>
    <xf numFmtId="0" fontId="8" fillId="4" borderId="0" xfId="0" applyFont="1" applyFill="1" applyBorder="1" applyAlignment="1" applyProtection="1">
      <alignment vertical="top"/>
      <protection hidden="1"/>
    </xf>
    <xf numFmtId="0" fontId="8" fillId="4" borderId="7" xfId="0" applyFont="1" applyFill="1" applyBorder="1" applyAlignment="1" applyProtection="1">
      <alignment vertical="top"/>
      <protection hidden="1"/>
    </xf>
    <xf numFmtId="0" fontId="2" fillId="4" borderId="0" xfId="0" applyFont="1" applyFill="1" applyBorder="1" applyAlignment="1" applyProtection="1">
      <alignment horizontal="center" vertical="top" wrapText="1"/>
      <protection hidden="1"/>
    </xf>
    <xf numFmtId="0" fontId="17" fillId="4" borderId="0" xfId="0" applyFont="1" applyFill="1" applyBorder="1" applyAlignment="1" applyProtection="1">
      <alignment horizontal="center" vertical="top" wrapText="1"/>
      <protection hidden="1"/>
    </xf>
    <xf numFmtId="0" fontId="8" fillId="4" borderId="0" xfId="0" applyFont="1" applyFill="1" applyBorder="1" applyAlignment="1" applyProtection="1">
      <alignment horizontal="right" vertical="center"/>
      <protection hidden="1"/>
    </xf>
    <xf numFmtId="0" fontId="34" fillId="6" borderId="0" xfId="0" applyFont="1" applyFill="1" applyBorder="1" applyAlignment="1" applyProtection="1">
      <alignment horizontal="center" vertical="center" wrapText="1"/>
      <protection hidden="1"/>
    </xf>
    <xf numFmtId="0" fontId="21" fillId="10" borderId="0" xfId="1" applyFont="1" applyFill="1" applyBorder="1" applyAlignment="1" applyProtection="1">
      <alignment horizontal="center" vertical="center"/>
      <protection hidden="1"/>
    </xf>
    <xf numFmtId="0" fontId="0" fillId="4" borderId="0" xfId="0" applyFill="1" applyBorder="1" applyAlignment="1" applyProtection="1">
      <alignment vertical="top" shrinkToFit="1"/>
      <protection hidden="1"/>
    </xf>
    <xf numFmtId="0" fontId="1" fillId="4" borderId="0" xfId="0" applyFont="1" applyFill="1" applyBorder="1" applyAlignment="1" applyProtection="1">
      <alignment vertical="top" shrinkToFit="1"/>
      <protection hidden="1"/>
    </xf>
    <xf numFmtId="0" fontId="1" fillId="4" borderId="0" xfId="0" applyFont="1" applyFill="1" applyBorder="1" applyAlignment="1" applyProtection="1">
      <alignment horizontal="right" vertical="top"/>
      <protection hidden="1"/>
    </xf>
    <xf numFmtId="0" fontId="25" fillId="4" borderId="12" xfId="0" applyFont="1" applyFill="1" applyBorder="1" applyAlignment="1" applyProtection="1">
      <alignment horizontal="center" vertical="center"/>
      <protection locked="0"/>
    </xf>
    <xf numFmtId="0" fontId="23" fillId="4" borderId="0" xfId="0" applyFont="1" applyFill="1" applyBorder="1" applyAlignment="1" applyProtection="1">
      <alignment vertical="top"/>
      <protection locked="0"/>
    </xf>
    <xf numFmtId="0" fontId="28" fillId="4" borderId="0" xfId="0" applyFont="1" applyFill="1" applyBorder="1" applyAlignment="1" applyProtection="1">
      <alignment vertical="top"/>
      <protection locked="0"/>
    </xf>
    <xf numFmtId="0" fontId="0" fillId="4" borderId="12" xfId="0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 applyProtection="1">
      <alignment horizontal="center" vertical="top"/>
      <protection hidden="1"/>
    </xf>
    <xf numFmtId="0" fontId="1" fillId="4" borderId="16" xfId="0" applyFont="1" applyFill="1" applyBorder="1" applyAlignment="1" applyProtection="1">
      <alignment horizontal="center" vertical="top"/>
      <protection hidden="1"/>
    </xf>
    <xf numFmtId="0" fontId="1" fillId="4" borderId="12" xfId="0" applyFont="1" applyFill="1" applyBorder="1" applyAlignment="1" applyProtection="1">
      <alignment horizontal="center" vertical="center"/>
      <protection hidden="1"/>
    </xf>
    <xf numFmtId="0" fontId="0" fillId="4" borderId="18" xfId="0" applyFill="1" applyBorder="1" applyAlignment="1" applyProtection="1">
      <alignment horizontal="center" vertical="top"/>
      <protection hidden="1"/>
    </xf>
    <xf numFmtId="0" fontId="25" fillId="4" borderId="12" xfId="0" applyFont="1" applyFill="1" applyBorder="1" applyAlignment="1" applyProtection="1">
      <alignment vertical="top" shrinkToFit="1"/>
      <protection locked="0"/>
    </xf>
    <xf numFmtId="0" fontId="1" fillId="4" borderId="18" xfId="0" applyFont="1" applyFill="1" applyBorder="1" applyAlignment="1" applyProtection="1">
      <alignment horizontal="center" vertical="top"/>
      <protection hidden="1"/>
    </xf>
    <xf numFmtId="0" fontId="34" fillId="4" borderId="0" xfId="0" applyFont="1" applyFill="1" applyBorder="1" applyAlignment="1" applyProtection="1">
      <alignment vertical="top"/>
      <protection locked="0"/>
    </xf>
    <xf numFmtId="0" fontId="35" fillId="4" borderId="0" xfId="0" applyFont="1" applyFill="1" applyBorder="1" applyAlignment="1" applyProtection="1">
      <alignment horizontal="right" vertical="top"/>
      <protection locked="0"/>
    </xf>
    <xf numFmtId="0" fontId="25" fillId="4" borderId="12" xfId="0" applyFont="1" applyFill="1" applyBorder="1" applyAlignment="1" applyProtection="1">
      <alignment horizontal="center" vertical="top"/>
      <protection locked="0"/>
    </xf>
    <xf numFmtId="197" fontId="26" fillId="4" borderId="0" xfId="0" applyNumberFormat="1" applyFont="1" applyFill="1" applyBorder="1" applyAlignment="1" applyProtection="1">
      <alignment horizontal="left" vertical="top"/>
      <protection hidden="1"/>
    </xf>
    <xf numFmtId="0" fontId="34" fillId="4" borderId="0" xfId="0" applyFont="1" applyFill="1" applyBorder="1" applyAlignment="1" applyProtection="1">
      <alignment horizontal="center" vertical="top"/>
      <protection locked="0"/>
    </xf>
    <xf numFmtId="49" fontId="35" fillId="4" borderId="0" xfId="0" applyNumberFormat="1" applyFont="1" applyFill="1" applyBorder="1" applyAlignment="1" applyProtection="1">
      <alignment horizontal="left" vertical="top"/>
      <protection locked="0"/>
    </xf>
    <xf numFmtId="16" fontId="26" fillId="4" borderId="0" xfId="0" applyNumberFormat="1" applyFont="1" applyFill="1" applyBorder="1" applyAlignment="1" applyProtection="1">
      <alignment horizontal="right" vertical="top"/>
      <protection hidden="1"/>
    </xf>
    <xf numFmtId="16" fontId="26" fillId="4" borderId="0" xfId="0" quotePrefix="1" applyNumberFormat="1" applyFont="1" applyFill="1" applyBorder="1" applyAlignment="1" applyProtection="1">
      <alignment horizontal="right" vertical="top"/>
      <protection hidden="1"/>
    </xf>
    <xf numFmtId="0" fontId="26" fillId="4" borderId="0" xfId="0" applyFont="1" applyFill="1" applyBorder="1" applyAlignment="1" applyProtection="1">
      <alignment vertical="top" shrinkToFit="1"/>
      <protection hidden="1"/>
    </xf>
    <xf numFmtId="1" fontId="2" fillId="4" borderId="30" xfId="0" applyNumberFormat="1" applyFont="1" applyFill="1" applyBorder="1" applyAlignment="1" applyProtection="1">
      <alignment horizontal="right" vertical="center"/>
      <protection hidden="1"/>
    </xf>
    <xf numFmtId="0" fontId="23" fillId="4" borderId="30" xfId="0" applyNumberFormat="1" applyFont="1" applyFill="1" applyBorder="1" applyAlignment="1" applyProtection="1">
      <alignment horizontal="center" vertical="top"/>
      <protection hidden="1"/>
    </xf>
    <xf numFmtId="217" fontId="23" fillId="4" borderId="30" xfId="0" applyNumberFormat="1" applyFont="1" applyFill="1" applyBorder="1" applyAlignment="1" applyProtection="1">
      <alignment horizontal="center" vertical="top"/>
      <protection hidden="1"/>
    </xf>
    <xf numFmtId="14" fontId="23" fillId="4" borderId="0" xfId="0" applyNumberFormat="1" applyFont="1" applyFill="1" applyBorder="1" applyAlignment="1" applyProtection="1">
      <alignment horizontal="center" vertical="top"/>
      <protection hidden="1"/>
    </xf>
    <xf numFmtId="0" fontId="23" fillId="4" borderId="0" xfId="0" applyFont="1" applyFill="1" applyBorder="1" applyAlignment="1" applyProtection="1">
      <alignment horizontal="center" vertical="top"/>
      <protection hidden="1"/>
    </xf>
    <xf numFmtId="0" fontId="82" fillId="4" borderId="24" xfId="0" applyFont="1" applyFill="1" applyBorder="1" applyAlignment="1" applyProtection="1">
      <alignment horizontal="center" vertical="center"/>
      <protection locked="0"/>
    </xf>
    <xf numFmtId="0" fontId="82" fillId="4" borderId="0" xfId="0" applyFont="1" applyFill="1" applyBorder="1" applyAlignment="1" applyProtection="1">
      <alignment horizontal="center" vertical="center"/>
      <protection locked="0"/>
    </xf>
    <xf numFmtId="0" fontId="13" fillId="4" borderId="20" xfId="0" applyFont="1" applyFill="1" applyBorder="1" applyAlignment="1" applyProtection="1">
      <alignment vertical="center"/>
      <protection locked="0"/>
    </xf>
    <xf numFmtId="0" fontId="13" fillId="4" borderId="21" xfId="0" applyFont="1" applyFill="1" applyBorder="1" applyAlignment="1" applyProtection="1">
      <alignment vertical="center"/>
      <protection locked="0"/>
    </xf>
    <xf numFmtId="0" fontId="0" fillId="9" borderId="20" xfId="0" applyFill="1" applyBorder="1" applyAlignment="1" applyProtection="1">
      <alignment vertical="center"/>
      <protection hidden="1"/>
    </xf>
    <xf numFmtId="0" fontId="70" fillId="4" borderId="29" xfId="0" applyFont="1" applyFill="1" applyBorder="1" applyAlignment="1" applyProtection="1">
      <alignment horizontal="center" vertical="center"/>
      <protection locked="0"/>
    </xf>
    <xf numFmtId="0" fontId="70" fillId="4" borderId="30" xfId="0" applyFont="1" applyFill="1" applyBorder="1" applyAlignment="1" applyProtection="1">
      <alignment horizontal="center" vertical="center"/>
      <protection locked="0"/>
    </xf>
    <xf numFmtId="0" fontId="2" fillId="4" borderId="19" xfId="0" applyFont="1" applyFill="1" applyBorder="1" applyAlignment="1" applyProtection="1">
      <alignment horizontal="right" vertical="center"/>
      <protection hidden="1"/>
    </xf>
    <xf numFmtId="0" fontId="2" fillId="4" borderId="20" xfId="0" applyFont="1" applyFill="1" applyBorder="1" applyAlignment="1" applyProtection="1">
      <alignment horizontal="right" vertical="center"/>
      <protection hidden="1"/>
    </xf>
    <xf numFmtId="0" fontId="2" fillId="4" borderId="21" xfId="0" applyFont="1" applyFill="1" applyBorder="1" applyAlignment="1" applyProtection="1">
      <alignment horizontal="right" vertical="center"/>
      <protection hidden="1"/>
    </xf>
    <xf numFmtId="0" fontId="22" fillId="4" borderId="16" xfId="0" applyNumberFormat="1" applyFont="1" applyFill="1" applyBorder="1" applyAlignment="1" applyProtection="1">
      <alignment vertical="center"/>
      <protection hidden="1"/>
    </xf>
    <xf numFmtId="0" fontId="22" fillId="4" borderId="17" xfId="0" applyNumberFormat="1" applyFont="1" applyFill="1" applyBorder="1" applyAlignment="1" applyProtection="1">
      <alignment vertical="center"/>
      <protection hidden="1"/>
    </xf>
    <xf numFmtId="0" fontId="22" fillId="4" borderId="18" xfId="0" applyNumberFormat="1" applyFont="1" applyFill="1" applyBorder="1" applyAlignment="1" applyProtection="1">
      <alignment vertical="center"/>
      <protection hidden="1"/>
    </xf>
    <xf numFmtId="0" fontId="22" fillId="4" borderId="16" xfId="0" applyFont="1" applyFill="1" applyBorder="1" applyAlignment="1" applyProtection="1">
      <alignment vertical="center"/>
      <protection hidden="1"/>
    </xf>
    <xf numFmtId="0" fontId="22" fillId="4" borderId="17" xfId="0" applyFont="1" applyFill="1" applyBorder="1" applyAlignment="1" applyProtection="1">
      <alignment vertical="center"/>
      <protection hidden="1"/>
    </xf>
    <xf numFmtId="0" fontId="22" fillId="4" borderId="18" xfId="0" applyFont="1" applyFill="1" applyBorder="1" applyAlignment="1" applyProtection="1">
      <alignment vertical="center"/>
      <protection hidden="1"/>
    </xf>
    <xf numFmtId="0" fontId="22" fillId="4" borderId="5" xfId="0" applyFont="1" applyFill="1" applyBorder="1" applyAlignment="1" applyProtection="1">
      <alignment vertical="center"/>
      <protection hidden="1"/>
    </xf>
    <xf numFmtId="0" fontId="22" fillId="4" borderId="25" xfId="0" applyFont="1" applyFill="1" applyBorder="1" applyAlignment="1" applyProtection="1">
      <alignment vertical="center"/>
      <protection hidden="1"/>
    </xf>
    <xf numFmtId="0" fontId="22" fillId="4" borderId="10" xfId="0" applyFont="1" applyFill="1" applyBorder="1" applyAlignment="1" applyProtection="1">
      <alignment vertical="center"/>
      <protection hidden="1"/>
    </xf>
    <xf numFmtId="0" fontId="68" fillId="4" borderId="17" xfId="0" applyFont="1" applyFill="1" applyBorder="1" applyAlignment="1" applyProtection="1">
      <alignment horizontal="center" vertical="center"/>
      <protection hidden="1"/>
    </xf>
    <xf numFmtId="0" fontId="22" fillId="4" borderId="0" xfId="0" applyFont="1" applyFill="1" applyAlignment="1" applyProtection="1">
      <alignment horizontal="right" vertical="center" textRotation="90"/>
      <protection hidden="1"/>
    </xf>
    <xf numFmtId="0" fontId="2" fillId="4" borderId="28" xfId="0" applyFont="1" applyFill="1" applyBorder="1" applyAlignment="1" applyProtection="1">
      <alignment vertical="center"/>
      <protection hidden="1"/>
    </xf>
    <xf numFmtId="0" fontId="2" fillId="4" borderId="37" xfId="0" applyFont="1" applyFill="1" applyBorder="1" applyAlignment="1" applyProtection="1">
      <alignment vertical="center"/>
      <protection hidden="1"/>
    </xf>
    <xf numFmtId="218" fontId="70" fillId="4" borderId="20" xfId="0" applyNumberFormat="1" applyFont="1" applyFill="1" applyBorder="1" applyAlignment="1" applyProtection="1">
      <alignment horizontal="center" vertical="center"/>
      <protection locked="0"/>
    </xf>
    <xf numFmtId="0" fontId="56" fillId="4" borderId="19" xfId="0" applyFont="1" applyFill="1" applyBorder="1" applyAlignment="1" applyProtection="1">
      <alignment horizontal="center" vertical="center" textRotation="90"/>
      <protection hidden="1"/>
    </xf>
    <xf numFmtId="0" fontId="56" fillId="4" borderId="21" xfId="0" applyFont="1" applyFill="1" applyBorder="1" applyAlignment="1" applyProtection="1">
      <alignment horizontal="center" vertical="center" textRotation="90"/>
      <protection hidden="1"/>
    </xf>
    <xf numFmtId="0" fontId="56" fillId="4" borderId="24" xfId="0" applyFont="1" applyFill="1" applyBorder="1" applyAlignment="1" applyProtection="1">
      <alignment horizontal="center" vertical="center" textRotation="90"/>
      <protection hidden="1"/>
    </xf>
    <xf numFmtId="0" fontId="56" fillId="4" borderId="22" xfId="0" applyFont="1" applyFill="1" applyBorder="1" applyAlignment="1" applyProtection="1">
      <alignment horizontal="center" vertical="center" textRotation="90"/>
      <protection hidden="1"/>
    </xf>
    <xf numFmtId="0" fontId="23" fillId="4" borderId="0" xfId="0" applyFont="1" applyFill="1" applyBorder="1" applyAlignment="1" applyProtection="1">
      <alignment vertical="center"/>
      <protection hidden="1"/>
    </xf>
    <xf numFmtId="0" fontId="18" fillId="4" borderId="0" xfId="0" applyFont="1" applyFill="1" applyBorder="1" applyAlignment="1" applyProtection="1">
      <alignment vertical="center"/>
      <protection hidden="1"/>
    </xf>
    <xf numFmtId="0" fontId="18" fillId="4" borderId="24" xfId="0" applyFont="1" applyFill="1" applyBorder="1" applyAlignment="1" applyProtection="1">
      <alignment vertical="center"/>
      <protection locked="0"/>
    </xf>
    <xf numFmtId="0" fontId="18" fillId="4" borderId="0" xfId="0" applyFont="1" applyFill="1" applyBorder="1" applyAlignment="1" applyProtection="1">
      <alignment vertical="center"/>
      <protection locked="0"/>
    </xf>
    <xf numFmtId="2" fontId="22" fillId="4" borderId="16" xfId="0" applyNumberFormat="1" applyFont="1" applyFill="1" applyBorder="1" applyAlignment="1" applyProtection="1">
      <alignment vertical="center"/>
      <protection hidden="1"/>
    </xf>
    <xf numFmtId="2" fontId="22" fillId="4" borderId="17" xfId="0" applyNumberFormat="1" applyFont="1" applyFill="1" applyBorder="1" applyAlignment="1" applyProtection="1">
      <alignment vertical="center"/>
      <protection hidden="1"/>
    </xf>
    <xf numFmtId="2" fontId="22" fillId="4" borderId="18" xfId="0" applyNumberFormat="1" applyFont="1" applyFill="1" applyBorder="1" applyAlignment="1" applyProtection="1">
      <alignment vertical="center"/>
      <protection hidden="1"/>
    </xf>
    <xf numFmtId="0" fontId="13" fillId="4" borderId="24" xfId="0" applyFont="1" applyFill="1" applyBorder="1" applyAlignment="1" applyProtection="1">
      <alignment vertical="center"/>
      <protection locked="0"/>
    </xf>
    <xf numFmtId="0" fontId="13" fillId="4" borderId="0" xfId="0" applyFont="1" applyFill="1" applyBorder="1" applyAlignment="1" applyProtection="1">
      <alignment vertical="center"/>
      <protection locked="0"/>
    </xf>
    <xf numFmtId="0" fontId="13" fillId="4" borderId="22" xfId="0" applyFont="1" applyFill="1" applyBorder="1" applyAlignment="1" applyProtection="1">
      <alignment vertical="center"/>
      <protection locked="0"/>
    </xf>
    <xf numFmtId="0" fontId="2" fillId="4" borderId="20" xfId="0" applyFont="1" applyFill="1" applyBorder="1" applyAlignment="1" applyProtection="1">
      <alignment vertical="center"/>
      <protection hidden="1"/>
    </xf>
    <xf numFmtId="0" fontId="2" fillId="4" borderId="21" xfId="0" applyFont="1" applyFill="1" applyBorder="1" applyAlignment="1" applyProtection="1">
      <alignment vertical="center"/>
      <protection hidden="1"/>
    </xf>
    <xf numFmtId="0" fontId="0" fillId="9" borderId="0" xfId="0" applyFill="1" applyBorder="1" applyAlignment="1" applyProtection="1">
      <alignment vertical="center"/>
      <protection hidden="1"/>
    </xf>
    <xf numFmtId="0" fontId="2" fillId="4" borderId="20" xfId="0" applyFont="1" applyFill="1" applyBorder="1" applyAlignment="1" applyProtection="1">
      <alignment horizontal="left" vertic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4" borderId="20" xfId="0" applyFont="1" applyFill="1" applyBorder="1" applyAlignment="1" applyProtection="1">
      <alignment horizontal="left" vertical="center" wrapText="1"/>
      <protection hidden="1"/>
    </xf>
    <xf numFmtId="0" fontId="56" fillId="4" borderId="27" xfId="0" applyFont="1" applyFill="1" applyBorder="1" applyAlignment="1" applyProtection="1">
      <alignment horizontal="center" vertical="center" textRotation="90"/>
      <protection hidden="1"/>
    </xf>
    <xf numFmtId="0" fontId="56" fillId="4" borderId="23" xfId="0" applyFont="1" applyFill="1" applyBorder="1" applyAlignment="1" applyProtection="1">
      <alignment horizontal="center" vertical="center" textRotation="90"/>
      <protection hidden="1"/>
    </xf>
    <xf numFmtId="0" fontId="2" fillId="4" borderId="19" xfId="0" applyFont="1" applyFill="1" applyBorder="1" applyAlignment="1" applyProtection="1">
      <alignment vertical="center"/>
      <protection hidden="1"/>
    </xf>
    <xf numFmtId="0" fontId="23" fillId="4" borderId="4" xfId="0" applyFont="1" applyFill="1" applyBorder="1" applyAlignment="1" applyProtection="1">
      <alignment vertical="center"/>
      <protection hidden="1"/>
    </xf>
    <xf numFmtId="0" fontId="33" fillId="6" borderId="0" xfId="0" applyFont="1" applyFill="1" applyBorder="1" applyAlignment="1" applyProtection="1">
      <alignment horizontal="center" vertical="center"/>
      <protection hidden="1"/>
    </xf>
    <xf numFmtId="0" fontId="75" fillId="4" borderId="19" xfId="0" applyFont="1" applyFill="1" applyBorder="1" applyAlignment="1" applyProtection="1">
      <alignment horizontal="center" vertical="center"/>
      <protection locked="0"/>
    </xf>
    <xf numFmtId="0" fontId="75" fillId="4" borderId="20" xfId="0" applyFont="1" applyFill="1" applyBorder="1" applyAlignment="1" applyProtection="1">
      <alignment horizontal="center" vertical="center"/>
      <protection locked="0"/>
    </xf>
    <xf numFmtId="0" fontId="75" fillId="4" borderId="21" xfId="0" applyFont="1" applyFill="1" applyBorder="1" applyAlignment="1" applyProtection="1">
      <alignment horizontal="center" vertical="center"/>
      <protection locked="0"/>
    </xf>
    <xf numFmtId="0" fontId="75" fillId="4" borderId="27" xfId="0" applyFont="1" applyFill="1" applyBorder="1" applyAlignment="1" applyProtection="1">
      <alignment horizontal="center" vertical="center"/>
      <protection locked="0"/>
    </xf>
    <xf numFmtId="0" fontId="75" fillId="4" borderId="4" xfId="0" applyFont="1" applyFill="1" applyBorder="1" applyAlignment="1" applyProtection="1">
      <alignment horizontal="center" vertical="center"/>
      <protection locked="0"/>
    </xf>
    <xf numFmtId="0" fontId="75" fillId="4" borderId="23" xfId="0" applyFont="1" applyFill="1" applyBorder="1" applyAlignment="1" applyProtection="1">
      <alignment horizontal="center" vertical="center"/>
      <protection locked="0"/>
    </xf>
    <xf numFmtId="0" fontId="71" fillId="4" borderId="19" xfId="0" applyFont="1" applyFill="1" applyBorder="1" applyAlignment="1" applyProtection="1">
      <alignment horizontal="center" vertical="center"/>
      <protection hidden="1"/>
    </xf>
    <xf numFmtId="0" fontId="71" fillId="4" borderId="20" xfId="0" applyFont="1" applyFill="1" applyBorder="1" applyAlignment="1" applyProtection="1">
      <alignment horizontal="center" vertical="center"/>
      <protection hidden="1"/>
    </xf>
    <xf numFmtId="0" fontId="71" fillId="4" borderId="21" xfId="0" applyFont="1" applyFill="1" applyBorder="1" applyAlignment="1" applyProtection="1">
      <alignment horizontal="center" vertical="center"/>
      <protection hidden="1"/>
    </xf>
    <xf numFmtId="0" fontId="71" fillId="4" borderId="27" xfId="0" applyFont="1" applyFill="1" applyBorder="1" applyAlignment="1" applyProtection="1">
      <alignment horizontal="center" vertical="center"/>
      <protection hidden="1"/>
    </xf>
    <xf numFmtId="0" fontId="71" fillId="4" borderId="4" xfId="0" applyFont="1" applyFill="1" applyBorder="1" applyAlignment="1" applyProtection="1">
      <alignment horizontal="center" vertical="center"/>
      <protection hidden="1"/>
    </xf>
    <xf numFmtId="0" fontId="71" fillId="4" borderId="23" xfId="0" applyFont="1" applyFill="1" applyBorder="1" applyAlignment="1" applyProtection="1">
      <alignment horizontal="center" vertical="center"/>
      <protection hidden="1"/>
    </xf>
    <xf numFmtId="0" fontId="30" fillId="4" borderId="19" xfId="0" applyFont="1" applyFill="1" applyBorder="1" applyAlignment="1" applyProtection="1">
      <alignment horizontal="center" vertical="center"/>
      <protection hidden="1"/>
    </xf>
    <xf numFmtId="0" fontId="30" fillId="4" borderId="20" xfId="0" applyFont="1" applyFill="1" applyBorder="1" applyAlignment="1" applyProtection="1">
      <alignment horizontal="center" vertical="center"/>
      <protection hidden="1"/>
    </xf>
    <xf numFmtId="0" fontId="30" fillId="4" borderId="21" xfId="0" applyFont="1" applyFill="1" applyBorder="1" applyAlignment="1" applyProtection="1">
      <alignment horizontal="center" vertical="center"/>
      <protection hidden="1"/>
    </xf>
    <xf numFmtId="0" fontId="30" fillId="4" borderId="27" xfId="0" applyFont="1" applyFill="1" applyBorder="1" applyAlignment="1" applyProtection="1">
      <alignment horizontal="center" vertical="center"/>
      <protection hidden="1"/>
    </xf>
    <xf numFmtId="0" fontId="30" fillId="4" borderId="4" xfId="0" applyFont="1" applyFill="1" applyBorder="1" applyAlignment="1" applyProtection="1">
      <alignment horizontal="center" vertical="center"/>
      <protection hidden="1"/>
    </xf>
    <xf numFmtId="0" fontId="30" fillId="4" borderId="23" xfId="0" applyFont="1" applyFill="1" applyBorder="1" applyAlignment="1" applyProtection="1">
      <alignment horizontal="center" vertical="center"/>
      <protection hidden="1"/>
    </xf>
    <xf numFmtId="0" fontId="2" fillId="4" borderId="19" xfId="0" applyFont="1" applyFill="1" applyBorder="1" applyAlignment="1" applyProtection="1">
      <alignment horizontal="center" vertical="top" wrapText="1"/>
      <protection hidden="1"/>
    </xf>
    <xf numFmtId="0" fontId="2" fillId="4" borderId="20" xfId="0" applyFont="1" applyFill="1" applyBorder="1" applyAlignment="1" applyProtection="1">
      <alignment horizontal="center" vertical="top" wrapText="1"/>
      <protection hidden="1"/>
    </xf>
    <xf numFmtId="0" fontId="2" fillId="4" borderId="21" xfId="0" applyFont="1" applyFill="1" applyBorder="1" applyAlignment="1" applyProtection="1">
      <alignment horizontal="center" vertical="top" wrapText="1"/>
      <protection hidden="1"/>
    </xf>
    <xf numFmtId="0" fontId="2" fillId="4" borderId="27" xfId="0" applyFont="1" applyFill="1" applyBorder="1" applyAlignment="1" applyProtection="1">
      <alignment horizontal="center" vertical="top" wrapText="1"/>
      <protection hidden="1"/>
    </xf>
    <xf numFmtId="0" fontId="2" fillId="4" borderId="4" xfId="0" applyFont="1" applyFill="1" applyBorder="1" applyAlignment="1" applyProtection="1">
      <alignment horizontal="center" vertical="top" wrapText="1"/>
      <protection hidden="1"/>
    </xf>
    <xf numFmtId="0" fontId="2" fillId="4" borderId="23" xfId="0" applyFont="1" applyFill="1" applyBorder="1" applyAlignment="1" applyProtection="1">
      <alignment horizontal="center" vertical="top" wrapText="1"/>
      <protection hidden="1"/>
    </xf>
    <xf numFmtId="220" fontId="3" fillId="4" borderId="31" xfId="0" applyNumberFormat="1" applyFont="1" applyFill="1" applyBorder="1" applyAlignment="1" applyProtection="1">
      <alignment horizontal="center" vertical="center"/>
      <protection hidden="1"/>
    </xf>
    <xf numFmtId="220" fontId="3" fillId="4" borderId="28" xfId="0" applyNumberFormat="1" applyFont="1" applyFill="1" applyBorder="1" applyAlignment="1" applyProtection="1">
      <alignment horizontal="center" vertical="center"/>
      <protection hidden="1"/>
    </xf>
    <xf numFmtId="220" fontId="3" fillId="4" borderId="37" xfId="0" applyNumberFormat="1" applyFont="1" applyFill="1" applyBorder="1" applyAlignment="1" applyProtection="1">
      <alignment horizontal="center" vertical="center"/>
      <protection hidden="1"/>
    </xf>
    <xf numFmtId="0" fontId="13" fillId="4" borderId="0" xfId="0" applyFont="1" applyFill="1" applyBorder="1" applyAlignment="1" applyProtection="1">
      <alignment vertical="top" shrinkToFit="1"/>
      <protection hidden="1"/>
    </xf>
    <xf numFmtId="220" fontId="13" fillId="4" borderId="31" xfId="0" applyNumberFormat="1" applyFont="1" applyFill="1" applyBorder="1" applyAlignment="1" applyProtection="1">
      <alignment horizontal="center" vertical="center"/>
      <protection locked="0"/>
    </xf>
    <xf numFmtId="220" fontId="13" fillId="4" borderId="28" xfId="0" applyNumberFormat="1" applyFont="1" applyFill="1" applyBorder="1" applyAlignment="1" applyProtection="1">
      <alignment horizontal="center" vertical="center"/>
      <protection locked="0"/>
    </xf>
    <xf numFmtId="220" fontId="13" fillId="4" borderId="37" xfId="0" applyNumberFormat="1" applyFont="1" applyFill="1" applyBorder="1" applyAlignment="1" applyProtection="1">
      <alignment horizontal="center" vertical="center"/>
      <protection locked="0"/>
    </xf>
    <xf numFmtId="0" fontId="13" fillId="4" borderId="31" xfId="0" applyFont="1" applyFill="1" applyBorder="1" applyAlignment="1" applyProtection="1">
      <alignment vertical="center"/>
      <protection locked="0"/>
    </xf>
    <xf numFmtId="0" fontId="13" fillId="4" borderId="28" xfId="0" applyFont="1" applyFill="1" applyBorder="1" applyAlignment="1" applyProtection="1">
      <alignment vertical="center"/>
      <protection locked="0"/>
    </xf>
    <xf numFmtId="0" fontId="13" fillId="4" borderId="37" xfId="0" applyFont="1" applyFill="1" applyBorder="1" applyAlignment="1" applyProtection="1">
      <alignment vertical="center"/>
      <protection locked="0"/>
    </xf>
    <xf numFmtId="0" fontId="34" fillId="4" borderId="0" xfId="0" quotePrefix="1" applyFont="1" applyFill="1" applyBorder="1" applyAlignment="1" applyProtection="1">
      <alignment vertical="top"/>
      <protection hidden="1"/>
    </xf>
    <xf numFmtId="0" fontId="34" fillId="4" borderId="0" xfId="0" applyFont="1" applyFill="1" applyBorder="1" applyAlignment="1" applyProtection="1">
      <alignment vertical="top"/>
      <protection hidden="1"/>
    </xf>
    <xf numFmtId="14" fontId="13" fillId="4" borderId="0" xfId="0" applyNumberFormat="1" applyFont="1" applyFill="1" applyBorder="1" applyAlignment="1" applyProtection="1">
      <alignment horizontal="center" vertical="top"/>
      <protection hidden="1"/>
    </xf>
    <xf numFmtId="221" fontId="2" fillId="4" borderId="30" xfId="0" applyNumberFormat="1" applyFont="1" applyFill="1" applyBorder="1" applyAlignment="1" applyProtection="1">
      <alignment horizontal="center" vertical="center" wrapText="1"/>
      <protection hidden="1"/>
    </xf>
    <xf numFmtId="221" fontId="2" fillId="4" borderId="30" xfId="0" applyNumberFormat="1" applyFont="1" applyFill="1" applyBorder="1" applyAlignment="1" applyProtection="1">
      <alignment horizontal="center" vertical="center"/>
      <protection hidden="1"/>
    </xf>
    <xf numFmtId="221" fontId="2" fillId="9" borderId="31" xfId="0" applyNumberFormat="1" applyFont="1" applyFill="1" applyBorder="1" applyAlignment="1" applyProtection="1">
      <alignment horizontal="center" vertical="center"/>
      <protection hidden="1"/>
    </xf>
    <xf numFmtId="221" fontId="2" fillId="9" borderId="28" xfId="0" applyNumberFormat="1" applyFont="1" applyFill="1" applyBorder="1" applyAlignment="1" applyProtection="1">
      <alignment horizontal="center" vertical="center"/>
      <protection hidden="1"/>
    </xf>
    <xf numFmtId="0" fontId="2" fillId="4" borderId="31" xfId="0" applyFont="1" applyFill="1" applyBorder="1" applyAlignment="1" applyProtection="1">
      <alignment horizontal="center" vertical="top" wrapText="1"/>
      <protection hidden="1"/>
    </xf>
    <xf numFmtId="0" fontId="2" fillId="4" borderId="28" xfId="0" applyFont="1" applyFill="1" applyBorder="1" applyAlignment="1" applyProtection="1">
      <alignment horizontal="center" vertical="top" wrapText="1"/>
      <protection hidden="1"/>
    </xf>
    <xf numFmtId="0" fontId="2" fillId="4" borderId="37" xfId="0" applyFont="1" applyFill="1" applyBorder="1" applyAlignment="1" applyProtection="1">
      <alignment horizontal="center" vertical="top" wrapText="1"/>
      <protection hidden="1"/>
    </xf>
    <xf numFmtId="0" fontId="13" fillId="4" borderId="27" xfId="0" applyFont="1" applyFill="1" applyBorder="1" applyAlignment="1" applyProtection="1">
      <alignment horizontal="center" vertical="top" wrapText="1"/>
      <protection locked="0"/>
    </xf>
    <xf numFmtId="0" fontId="13" fillId="4" borderId="4" xfId="0" applyFont="1" applyFill="1" applyBorder="1" applyAlignment="1" applyProtection="1">
      <alignment horizontal="center" vertical="top" wrapText="1"/>
      <protection locked="0"/>
    </xf>
    <xf numFmtId="0" fontId="13" fillId="4" borderId="23" xfId="0" applyFont="1" applyFill="1" applyBorder="1" applyAlignment="1" applyProtection="1">
      <alignment horizontal="center" vertical="top" wrapText="1"/>
      <protection locked="0"/>
    </xf>
    <xf numFmtId="0" fontId="3" fillId="9" borderId="28" xfId="0" applyFont="1" applyFill="1" applyBorder="1" applyAlignment="1" applyProtection="1">
      <alignment vertical="center"/>
      <protection hidden="1"/>
    </xf>
    <xf numFmtId="0" fontId="3" fillId="9" borderId="37" xfId="0" applyFont="1" applyFill="1" applyBorder="1" applyAlignment="1" applyProtection="1">
      <alignment vertical="center"/>
      <protection hidden="1"/>
    </xf>
    <xf numFmtId="0" fontId="2" fillId="4" borderId="30" xfId="0" applyFont="1" applyFill="1" applyBorder="1" applyAlignment="1" applyProtection="1">
      <alignment horizontal="center" vertical="center" wrapText="1"/>
      <protection hidden="1"/>
    </xf>
    <xf numFmtId="0" fontId="13" fillId="4" borderId="31" xfId="0" applyFont="1" applyFill="1" applyBorder="1" applyAlignment="1" applyProtection="1">
      <alignment horizontal="center" vertical="top" wrapText="1"/>
      <protection locked="0"/>
    </xf>
    <xf numFmtId="0" fontId="13" fillId="4" borderId="28" xfId="0" applyFont="1" applyFill="1" applyBorder="1" applyAlignment="1" applyProtection="1">
      <alignment horizontal="center" vertical="top" wrapText="1"/>
      <protection locked="0"/>
    </xf>
    <xf numFmtId="0" fontId="13" fillId="4" borderId="37" xfId="0" applyFont="1" applyFill="1" applyBorder="1" applyAlignment="1" applyProtection="1">
      <alignment horizontal="center" vertical="top" wrapText="1"/>
      <protection locked="0"/>
    </xf>
    <xf numFmtId="14" fontId="13" fillId="4" borderId="19" xfId="0" applyNumberFormat="1" applyFont="1" applyFill="1" applyBorder="1" applyAlignment="1" applyProtection="1">
      <alignment horizontal="center" vertical="center"/>
      <protection locked="0"/>
    </xf>
    <xf numFmtId="14" fontId="13" fillId="4" borderId="20" xfId="0" applyNumberFormat="1" applyFont="1" applyFill="1" applyBorder="1" applyAlignment="1" applyProtection="1">
      <alignment horizontal="center" vertical="center"/>
      <protection locked="0"/>
    </xf>
    <xf numFmtId="14" fontId="13" fillId="4" borderId="21" xfId="0" applyNumberFormat="1" applyFont="1" applyFill="1" applyBorder="1" applyAlignment="1" applyProtection="1">
      <alignment horizontal="center" vertical="center"/>
      <protection locked="0"/>
    </xf>
    <xf numFmtId="0" fontId="17" fillId="4" borderId="19" xfId="0" applyFont="1" applyFill="1" applyBorder="1" applyAlignment="1" applyProtection="1">
      <alignment horizontal="left" vertical="top" wrapText="1"/>
      <protection hidden="1"/>
    </xf>
    <xf numFmtId="0" fontId="17" fillId="4" borderId="20" xfId="0" applyFont="1" applyFill="1" applyBorder="1" applyAlignment="1" applyProtection="1">
      <alignment horizontal="left" vertical="top" wrapText="1"/>
      <protection hidden="1"/>
    </xf>
    <xf numFmtId="0" fontId="17" fillId="4" borderId="21" xfId="0" applyFont="1" applyFill="1" applyBorder="1" applyAlignment="1" applyProtection="1">
      <alignment horizontal="left" vertical="top" wrapText="1"/>
      <protection hidden="1"/>
    </xf>
    <xf numFmtId="0" fontId="17" fillId="4" borderId="27" xfId="0" applyFont="1" applyFill="1" applyBorder="1" applyAlignment="1" applyProtection="1">
      <alignment horizontal="left" vertical="top" wrapText="1"/>
      <protection hidden="1"/>
    </xf>
    <xf numFmtId="0" fontId="17" fillId="4" borderId="4" xfId="0" applyFont="1" applyFill="1" applyBorder="1" applyAlignment="1" applyProtection="1">
      <alignment horizontal="left" vertical="top" wrapText="1"/>
      <protection hidden="1"/>
    </xf>
    <xf numFmtId="0" fontId="17" fillId="4" borderId="23" xfId="0" applyFont="1" applyFill="1" applyBorder="1" applyAlignment="1" applyProtection="1">
      <alignment horizontal="left" vertical="top" wrapText="1"/>
      <protection hidden="1"/>
    </xf>
    <xf numFmtId="0" fontId="17" fillId="4" borderId="19" xfId="0" applyFont="1" applyFill="1" applyBorder="1" applyAlignment="1" applyProtection="1">
      <alignment horizontal="center" vertical="top" wrapText="1"/>
      <protection hidden="1"/>
    </xf>
    <xf numFmtId="0" fontId="17" fillId="4" borderId="20" xfId="0" applyFont="1" applyFill="1" applyBorder="1" applyAlignment="1" applyProtection="1">
      <alignment horizontal="center" vertical="top" wrapText="1"/>
      <protection hidden="1"/>
    </xf>
    <xf numFmtId="0" fontId="17" fillId="4" borderId="21" xfId="0" applyFont="1" applyFill="1" applyBorder="1" applyAlignment="1" applyProtection="1">
      <alignment horizontal="center" vertical="top" wrapText="1"/>
      <protection hidden="1"/>
    </xf>
    <xf numFmtId="0" fontId="17" fillId="4" borderId="27" xfId="0" applyFont="1" applyFill="1" applyBorder="1" applyAlignment="1" applyProtection="1">
      <alignment horizontal="center" vertical="top" wrapText="1"/>
      <protection hidden="1"/>
    </xf>
    <xf numFmtId="0" fontId="17" fillId="4" borderId="4" xfId="0" applyFont="1" applyFill="1" applyBorder="1" applyAlignment="1" applyProtection="1">
      <alignment horizontal="center" vertical="top" wrapText="1"/>
      <protection hidden="1"/>
    </xf>
    <xf numFmtId="0" fontId="17" fillId="4" borderId="23" xfId="0" applyFont="1" applyFill="1" applyBorder="1" applyAlignment="1" applyProtection="1">
      <alignment horizontal="center" vertical="top" wrapText="1"/>
      <protection hidden="1"/>
    </xf>
    <xf numFmtId="0" fontId="2" fillId="4" borderId="0" xfId="0" applyFont="1" applyFill="1" applyBorder="1" applyAlignment="1" applyProtection="1">
      <alignment horizontal="center" vertical="center" textRotation="90"/>
      <protection hidden="1"/>
    </xf>
    <xf numFmtId="0" fontId="2" fillId="4" borderId="22" xfId="0" applyFont="1" applyFill="1" applyBorder="1" applyAlignment="1" applyProtection="1">
      <alignment horizontal="center" vertical="center" textRotation="90"/>
      <protection hidden="1"/>
    </xf>
    <xf numFmtId="0" fontId="56" fillId="4" borderId="32" xfId="0" applyFont="1" applyFill="1" applyBorder="1" applyAlignment="1" applyProtection="1">
      <alignment horizontal="center" vertical="center"/>
      <protection hidden="1"/>
    </xf>
    <xf numFmtId="0" fontId="56" fillId="4" borderId="29" xfId="0" applyFont="1" applyFill="1" applyBorder="1" applyAlignment="1" applyProtection="1">
      <alignment horizontal="center" vertical="center"/>
      <protection hidden="1"/>
    </xf>
    <xf numFmtId="0" fontId="56" fillId="4" borderId="33" xfId="0" applyFont="1" applyFill="1" applyBorder="1" applyAlignment="1" applyProtection="1">
      <alignment horizontal="center" vertical="center"/>
      <protection hidden="1"/>
    </xf>
    <xf numFmtId="0" fontId="2" fillId="4" borderId="21" xfId="0" applyFont="1" applyFill="1" applyBorder="1" applyAlignment="1" applyProtection="1">
      <alignment horizontal="center" vertical="center" wrapText="1"/>
      <protection hidden="1"/>
    </xf>
    <xf numFmtId="0" fontId="2" fillId="4" borderId="23" xfId="0" applyFont="1" applyFill="1" applyBorder="1" applyAlignment="1" applyProtection="1">
      <alignment horizontal="center" vertical="center"/>
      <protection hidden="1"/>
    </xf>
    <xf numFmtId="0" fontId="75" fillId="4" borderId="24" xfId="0" applyFont="1" applyFill="1" applyBorder="1" applyAlignment="1" applyProtection="1">
      <alignment horizontal="center" vertical="center"/>
      <protection locked="0"/>
    </xf>
    <xf numFmtId="0" fontId="75" fillId="4" borderId="0" xfId="0" applyFont="1" applyFill="1" applyBorder="1" applyAlignment="1" applyProtection="1">
      <alignment horizontal="center" vertical="center"/>
      <protection locked="0"/>
    </xf>
    <xf numFmtId="0" fontId="75" fillId="4" borderId="22" xfId="0" applyFont="1" applyFill="1" applyBorder="1" applyAlignment="1" applyProtection="1">
      <alignment horizontal="center" vertical="center"/>
      <protection locked="0"/>
    </xf>
    <xf numFmtId="0" fontId="13" fillId="4" borderId="24" xfId="0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Border="1" applyAlignment="1" applyProtection="1">
      <alignment horizontal="center" vertical="center"/>
      <protection locked="0"/>
    </xf>
    <xf numFmtId="0" fontId="13" fillId="4" borderId="22" xfId="0" applyFont="1" applyFill="1" applyBorder="1" applyAlignment="1" applyProtection="1">
      <alignment horizontal="center" vertical="center"/>
      <protection locked="0"/>
    </xf>
    <xf numFmtId="0" fontId="13" fillId="4" borderId="27" xfId="0" applyFont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 applyProtection="1">
      <alignment horizontal="center" vertical="center"/>
      <protection locked="0"/>
    </xf>
    <xf numFmtId="0" fontId="13" fillId="4" borderId="23" xfId="0" applyFont="1" applyFill="1" applyBorder="1" applyAlignment="1" applyProtection="1">
      <alignment horizontal="center" vertical="center"/>
      <protection locked="0"/>
    </xf>
    <xf numFmtId="0" fontId="70" fillId="4" borderId="24" xfId="0" applyFont="1" applyFill="1" applyBorder="1" applyAlignment="1" applyProtection="1">
      <alignment horizontal="center" vertical="center"/>
      <protection locked="0"/>
    </xf>
    <xf numFmtId="0" fontId="70" fillId="4" borderId="0" xfId="0" applyFont="1" applyFill="1" applyBorder="1" applyAlignment="1" applyProtection="1">
      <alignment horizontal="center" vertical="center"/>
      <protection locked="0"/>
    </xf>
    <xf numFmtId="0" fontId="70" fillId="4" borderId="22" xfId="0" applyFont="1" applyFill="1" applyBorder="1" applyAlignment="1" applyProtection="1">
      <alignment horizontal="center" vertical="center"/>
      <protection locked="0"/>
    </xf>
    <xf numFmtId="0" fontId="70" fillId="4" borderId="27" xfId="0" applyFont="1" applyFill="1" applyBorder="1" applyAlignment="1" applyProtection="1">
      <alignment horizontal="center" vertical="center"/>
      <protection locked="0"/>
    </xf>
    <xf numFmtId="0" fontId="70" fillId="4" borderId="4" xfId="0" applyFont="1" applyFill="1" applyBorder="1" applyAlignment="1" applyProtection="1">
      <alignment horizontal="center" vertical="center"/>
      <protection locked="0"/>
    </xf>
    <xf numFmtId="0" fontId="70" fillId="4" borderId="23" xfId="0" applyFont="1" applyFill="1" applyBorder="1" applyAlignment="1" applyProtection="1">
      <alignment horizontal="center" vertical="center"/>
      <protection locked="0"/>
    </xf>
    <xf numFmtId="0" fontId="56" fillId="4" borderId="32" xfId="0" applyFont="1" applyFill="1" applyBorder="1" applyAlignment="1" applyProtection="1">
      <alignment horizontal="center" vertical="center" textRotation="90"/>
      <protection hidden="1"/>
    </xf>
    <xf numFmtId="0" fontId="56" fillId="4" borderId="33" xfId="0" applyFont="1" applyFill="1" applyBorder="1" applyAlignment="1" applyProtection="1">
      <alignment horizontal="center" vertical="center" textRotation="90"/>
      <protection hidden="1"/>
    </xf>
    <xf numFmtId="0" fontId="56" fillId="4" borderId="29" xfId="0" applyFont="1" applyFill="1" applyBorder="1" applyAlignment="1" applyProtection="1">
      <alignment horizontal="center" vertical="center" textRotation="90"/>
      <protection hidden="1"/>
    </xf>
    <xf numFmtId="0" fontId="56" fillId="4" borderId="21" xfId="0" applyFont="1" applyFill="1" applyBorder="1" applyAlignment="1" applyProtection="1">
      <alignment horizontal="center" vertical="center" wrapText="1"/>
      <protection hidden="1"/>
    </xf>
    <xf numFmtId="0" fontId="56" fillId="4" borderId="23" xfId="0" applyFont="1" applyFill="1" applyBorder="1" applyAlignment="1" applyProtection="1">
      <alignment horizontal="center" vertical="center"/>
      <protection hidden="1"/>
    </xf>
    <xf numFmtId="0" fontId="2" fillId="4" borderId="24" xfId="0" applyFont="1" applyFill="1" applyBorder="1" applyAlignment="1" applyProtection="1">
      <alignment horizontal="center" vertical="center"/>
      <protection hidden="1"/>
    </xf>
    <xf numFmtId="0" fontId="2" fillId="4" borderId="22" xfId="0" applyFont="1" applyFill="1" applyBorder="1" applyAlignment="1" applyProtection="1">
      <alignment horizontal="center" vertical="center"/>
      <protection hidden="1"/>
    </xf>
    <xf numFmtId="0" fontId="2" fillId="4" borderId="27" xfId="0" applyFont="1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 applyProtection="1">
      <alignment horizontal="center" vertical="center"/>
      <protection hidden="1"/>
    </xf>
  </cellXfs>
  <cellStyles count="4">
    <cellStyle name="Hyperlink" xfId="1" builtinId="8"/>
    <cellStyle name="Normal" xfId="0" builtinId="0"/>
    <cellStyle name="Normal_I T 2006_New" xfId="2"/>
    <cellStyle name="Normal_Kirit Patel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628650</xdr:colOff>
      <xdr:row>1</xdr:row>
      <xdr:rowOff>57150</xdr:rowOff>
    </xdr:from>
    <xdr:to>
      <xdr:col>9</xdr:col>
      <xdr:colOff>142875</xdr:colOff>
      <xdr:row>3</xdr:row>
      <xdr:rowOff>57150</xdr:rowOff>
    </xdr:to>
    <xdr:sp macro="" textlink="">
      <xdr:nvSpPr>
        <xdr:cNvPr id="1025" name="WordArt 1"/>
        <xdr:cNvSpPr>
          <a:spLocks noChangeArrowheads="1" noChangeShapeType="1" noTextEdit="1"/>
        </xdr:cNvSpPr>
      </xdr:nvSpPr>
      <xdr:spPr bwMode="auto">
        <a:xfrm>
          <a:off x="1743075" y="371475"/>
          <a:ext cx="4524375" cy="314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49500"/>
            </a:avLst>
          </a:prstTxWarp>
        </a:bodyPr>
        <a:lstStyle/>
        <a:p>
          <a:pPr algn="ctr" rtl="0"/>
          <a:r>
            <a:rPr lang="en-US" sz="3600" b="1" kern="10" spc="0">
              <a:ln w="66675">
                <a:noFill/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Verdana"/>
              <a:ea typeface="Verdana"/>
              <a:cs typeface="Verdana"/>
            </a:rPr>
            <a:t>Income Tax Calculation Ver.2007</a:t>
          </a:r>
        </a:p>
        <a:p>
          <a:pPr algn="ctr" rtl="0"/>
          <a:endParaRPr lang="en-US" sz="3600" b="1" kern="10" spc="0">
            <a:ln w="66675">
              <a:noFill/>
              <a:round/>
              <a:headEnd/>
              <a:tailEnd/>
            </a:ln>
            <a:solidFill>
              <a:srgbClr val="FFFFFF"/>
            </a:solidFill>
            <a:effectLst>
              <a:outerShdw dist="35921" dir="2700000" sy="50000" kx="2115830" algn="bl" rotWithShape="0">
                <a:srgbClr val="C0C0C0"/>
              </a:outerShdw>
            </a:effectLst>
            <a:latin typeface="Verdana"/>
            <a:ea typeface="Verdana"/>
            <a:cs typeface="Verdana"/>
          </a:endParaRPr>
        </a:p>
      </xdr:txBody>
    </xdr:sp>
    <xdr:clientData/>
  </xdr:twoCellAnchor>
  <xdr:twoCellAnchor>
    <xdr:from>
      <xdr:col>0</xdr:col>
      <xdr:colOff>9525</xdr:colOff>
      <xdr:row>12</xdr:row>
      <xdr:rowOff>9525</xdr:rowOff>
    </xdr:from>
    <xdr:to>
      <xdr:col>4</xdr:col>
      <xdr:colOff>47625</xdr:colOff>
      <xdr:row>19</xdr:row>
      <xdr:rowOff>19050</xdr:rowOff>
    </xdr:to>
    <xdr:sp macro="" textlink="">
      <xdr:nvSpPr>
        <xdr:cNvPr id="1034" name="AutoShape 10" descr="cyber"/>
        <xdr:cNvSpPr>
          <a:spLocks noChangeArrowheads="1"/>
        </xdr:cNvSpPr>
      </xdr:nvSpPr>
      <xdr:spPr bwMode="auto">
        <a:xfrm>
          <a:off x="9525" y="3790950"/>
          <a:ext cx="3581400" cy="1714500"/>
        </a:xfrm>
        <a:prstGeom prst="roundRect">
          <a:avLst>
            <a:gd name="adj" fmla="val 5847"/>
          </a:avLst>
        </a:prstGeom>
        <a:blipFill dpi="0" rotWithShape="1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6</xdr:row>
      <xdr:rowOff>133350</xdr:rowOff>
    </xdr:from>
    <xdr:to>
      <xdr:col>20</xdr:col>
      <xdr:colOff>76200</xdr:colOff>
      <xdr:row>17</xdr:row>
      <xdr:rowOff>114300</xdr:rowOff>
    </xdr:to>
    <xdr:sp macro="" textlink="">
      <xdr:nvSpPr>
        <xdr:cNvPr id="7169" name="AutoShape 1"/>
        <xdr:cNvSpPr>
          <a:spLocks noChangeArrowheads="1"/>
        </xdr:cNvSpPr>
      </xdr:nvSpPr>
      <xdr:spPr bwMode="auto">
        <a:xfrm>
          <a:off x="266700" y="1314450"/>
          <a:ext cx="3771900" cy="1981200"/>
        </a:xfrm>
        <a:prstGeom prst="roundRect">
          <a:avLst>
            <a:gd name="adj" fmla="val 5556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142875</xdr:colOff>
      <xdr:row>6</xdr:row>
      <xdr:rowOff>133350</xdr:rowOff>
    </xdr:from>
    <xdr:to>
      <xdr:col>40</xdr:col>
      <xdr:colOff>76200</xdr:colOff>
      <xdr:row>17</xdr:row>
      <xdr:rowOff>114300</xdr:rowOff>
    </xdr:to>
    <xdr:sp macro="" textlink="">
      <xdr:nvSpPr>
        <xdr:cNvPr id="7170" name="AutoShape 2"/>
        <xdr:cNvSpPr>
          <a:spLocks noChangeArrowheads="1"/>
        </xdr:cNvSpPr>
      </xdr:nvSpPr>
      <xdr:spPr bwMode="auto">
        <a:xfrm>
          <a:off x="4105275" y="1314450"/>
          <a:ext cx="3800475" cy="1981200"/>
        </a:xfrm>
        <a:prstGeom prst="roundRect">
          <a:avLst>
            <a:gd name="adj" fmla="val 5556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104775</xdr:colOff>
      <xdr:row>18</xdr:row>
      <xdr:rowOff>114300</xdr:rowOff>
    </xdr:from>
    <xdr:to>
      <xdr:col>40</xdr:col>
      <xdr:colOff>76200</xdr:colOff>
      <xdr:row>27</xdr:row>
      <xdr:rowOff>76200</xdr:rowOff>
    </xdr:to>
    <xdr:sp macro="" textlink="">
      <xdr:nvSpPr>
        <xdr:cNvPr id="7171" name="AutoShape 3"/>
        <xdr:cNvSpPr>
          <a:spLocks noChangeArrowheads="1"/>
        </xdr:cNvSpPr>
      </xdr:nvSpPr>
      <xdr:spPr bwMode="auto">
        <a:xfrm>
          <a:off x="266700" y="3505200"/>
          <a:ext cx="7639050" cy="1847850"/>
        </a:xfrm>
        <a:prstGeom prst="roundRect">
          <a:avLst>
            <a:gd name="adj" fmla="val 5556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file:///M:\I%20T%202005\IT\My%20Documents\I%20T\Kirit%20J%20Patel.xls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file:///M:\I%20T%202005\IT\WINDOWS\Profiles\Taluka\My%20Documents\Income%20Tax\K%20%20Patel.xls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file:///M:\I%20T%202005\IT\My%20Documents\I%20T\Kirit%20J%20Patel.xls" TargetMode="External"/><Relationship Id="rId5" Type="http://schemas.openxmlformats.org/officeDocument/2006/relationships/hyperlink" Target="file:///M:\I%20T%202005\IT\WINDOWS\Profiles\Taluka\My%20Documents\Income%20Tax\K%20%20Patel.xls" TargetMode="External"/><Relationship Id="rId4" Type="http://schemas.openxmlformats.org/officeDocument/2006/relationships/hyperlink" Target="file:///M:\I%20T%202005\IT\My%20Documents\I%20T\Kirit%20J%20Patel.xl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L26"/>
  <sheetViews>
    <sheetView tabSelected="1" workbookViewId="0">
      <pane ySplit="1" topLeftCell="A2" activePane="bottomLeft" state="frozen"/>
      <selection pane="bottomLeft"/>
    </sheetView>
  </sheetViews>
  <sheetFormatPr defaultColWidth="0" defaultRowHeight="15" zeroHeight="1"/>
  <cols>
    <col min="1" max="1" width="2.75" style="3" customWidth="1"/>
    <col min="2" max="2" width="11.875" style="3" customWidth="1"/>
    <col min="3" max="3" width="10.125" style="3" customWidth="1"/>
    <col min="4" max="4" width="21.75" style="3" customWidth="1"/>
    <col min="5" max="5" width="2.125" style="3" customWidth="1"/>
    <col min="6" max="6" width="2.875" style="3" customWidth="1"/>
    <col min="7" max="9" width="9.625" style="3" customWidth="1"/>
    <col min="10" max="10" width="12" style="3" customWidth="1"/>
    <col min="11" max="12" width="0.5" style="5" hidden="1" customWidth="1"/>
    <col min="13" max="16384" width="9" style="5" hidden="1"/>
  </cols>
  <sheetData>
    <row r="1" spans="1:12" s="8" customFormat="1" ht="27.75" customHeight="1" thickTop="1" thickBot="1">
      <c r="A1" s="678" t="s">
        <v>616</v>
      </c>
      <c r="B1" s="679"/>
      <c r="C1" s="679"/>
      <c r="D1" s="679"/>
      <c r="E1" s="679"/>
      <c r="F1" s="679"/>
      <c r="G1" s="679"/>
      <c r="H1" s="679"/>
      <c r="I1" s="679"/>
      <c r="J1" s="680"/>
      <c r="K1" s="681"/>
      <c r="L1" s="682"/>
    </row>
    <row r="2" spans="1:12" s="8" customFormat="1" ht="1.5" customHeight="1" thickTop="1">
      <c r="A2" s="738"/>
      <c r="B2" s="739"/>
      <c r="C2" s="739"/>
      <c r="D2" s="739"/>
      <c r="E2" s="739"/>
      <c r="F2" s="739"/>
      <c r="G2" s="739"/>
      <c r="H2" s="739"/>
      <c r="I2" s="739"/>
      <c r="J2" s="740"/>
    </row>
    <row r="3" spans="1:12" ht="20.25" customHeight="1" thickBot="1">
      <c r="A3" s="94" t="s">
        <v>57</v>
      </c>
      <c r="B3" s="9"/>
      <c r="C3" s="9"/>
      <c r="D3" s="9"/>
      <c r="E3" s="9"/>
      <c r="F3" s="9"/>
      <c r="G3" s="9"/>
      <c r="H3" s="9"/>
      <c r="I3" s="9"/>
      <c r="J3" s="10"/>
    </row>
    <row r="4" spans="1:12" s="8" customFormat="1" ht="25.5" customHeight="1" thickBot="1">
      <c r="A4" s="11">
        <v>1</v>
      </c>
      <c r="B4" s="732" t="s">
        <v>146</v>
      </c>
      <c r="C4" s="733"/>
      <c r="D4" s="733"/>
      <c r="E4" s="733"/>
      <c r="F4" s="733"/>
      <c r="G4" s="733"/>
      <c r="H4" s="733"/>
      <c r="I4" s="733"/>
      <c r="J4" s="733"/>
    </row>
    <row r="5" spans="1:12" s="8" customFormat="1" ht="44.25" customHeight="1" thickBot="1">
      <c r="A5" s="12">
        <v>2</v>
      </c>
      <c r="B5" s="741" t="s">
        <v>617</v>
      </c>
      <c r="C5" s="742"/>
      <c r="D5" s="742"/>
      <c r="E5" s="742"/>
      <c r="F5" s="742"/>
      <c r="G5" s="742"/>
      <c r="H5" s="742"/>
      <c r="I5" s="742"/>
      <c r="J5" s="742"/>
    </row>
    <row r="6" spans="1:12" s="8" customFormat="1" ht="21.75" customHeight="1">
      <c r="A6" s="743">
        <v>3</v>
      </c>
      <c r="B6" s="746" t="s">
        <v>646</v>
      </c>
      <c r="C6" s="747"/>
      <c r="D6" s="747"/>
      <c r="E6" s="747"/>
      <c r="F6" s="747"/>
      <c r="G6" s="747"/>
      <c r="H6" s="747"/>
      <c r="I6" s="747"/>
      <c r="J6" s="748"/>
    </row>
    <row r="7" spans="1:12" s="8" customFormat="1" ht="21.75" customHeight="1">
      <c r="A7" s="743"/>
      <c r="B7" s="749"/>
      <c r="C7" s="750"/>
      <c r="D7" s="750"/>
      <c r="E7" s="750"/>
      <c r="F7" s="750"/>
      <c r="G7" s="750"/>
      <c r="H7" s="750"/>
      <c r="I7" s="750"/>
      <c r="J7" s="751"/>
    </row>
    <row r="8" spans="1:12" s="8" customFormat="1" ht="21.75" customHeight="1" thickBot="1">
      <c r="A8" s="743"/>
      <c r="B8" s="749"/>
      <c r="C8" s="750"/>
      <c r="D8" s="750"/>
      <c r="E8" s="752"/>
      <c r="F8" s="752"/>
      <c r="G8" s="752"/>
      <c r="H8" s="752"/>
      <c r="I8" s="752"/>
      <c r="J8" s="753"/>
    </row>
    <row r="9" spans="1:12" s="8" customFormat="1" ht="27" customHeight="1" thickBot="1">
      <c r="A9" s="51" t="s">
        <v>52</v>
      </c>
      <c r="B9" s="754" t="s">
        <v>134</v>
      </c>
      <c r="C9" s="754"/>
      <c r="D9" s="754"/>
      <c r="E9" s="546"/>
      <c r="F9" s="52" t="s">
        <v>55</v>
      </c>
      <c r="G9" s="734" t="s">
        <v>317</v>
      </c>
      <c r="H9" s="734"/>
      <c r="I9" s="734"/>
      <c r="J9" s="735"/>
    </row>
    <row r="10" spans="1:12" s="13" customFormat="1" ht="27" customHeight="1" thickBot="1">
      <c r="A10" s="52" t="s">
        <v>53</v>
      </c>
      <c r="B10" s="754" t="s">
        <v>263</v>
      </c>
      <c r="C10" s="754"/>
      <c r="D10" s="754"/>
      <c r="E10" s="547"/>
      <c r="F10" s="52" t="s">
        <v>56</v>
      </c>
      <c r="G10" s="736" t="s">
        <v>316</v>
      </c>
      <c r="H10" s="736"/>
      <c r="I10" s="736"/>
      <c r="J10" s="737"/>
    </row>
    <row r="11" spans="1:12" s="13" customFormat="1" ht="27" customHeight="1" thickBot="1">
      <c r="A11" s="52" t="s">
        <v>54</v>
      </c>
      <c r="B11" s="754" t="s">
        <v>264</v>
      </c>
      <c r="C11" s="754"/>
      <c r="D11" s="754"/>
      <c r="E11" s="547"/>
      <c r="F11" s="52" t="s">
        <v>262</v>
      </c>
      <c r="G11" s="736" t="s">
        <v>315</v>
      </c>
      <c r="H11" s="736"/>
      <c r="I11" s="736"/>
      <c r="J11" s="737"/>
    </row>
    <row r="12" spans="1:12" s="13" customFormat="1" ht="32.25" customHeight="1" thickBot="1">
      <c r="A12" s="744" t="s">
        <v>147</v>
      </c>
      <c r="B12" s="745"/>
      <c r="C12" s="745"/>
      <c r="D12" s="745"/>
      <c r="E12" s="548"/>
      <c r="F12" s="52" t="s">
        <v>314</v>
      </c>
      <c r="G12" s="736" t="s">
        <v>544</v>
      </c>
      <c r="H12" s="736"/>
      <c r="I12" s="736"/>
      <c r="J12" s="737"/>
    </row>
    <row r="13" spans="1:12" s="13" customFormat="1" ht="21.75" customHeight="1" thickBot="1">
      <c r="A13" s="729" t="s">
        <v>547</v>
      </c>
      <c r="B13" s="730"/>
      <c r="C13" s="730"/>
      <c r="D13" s="731"/>
      <c r="E13" s="689"/>
      <c r="F13" s="52" t="s">
        <v>546</v>
      </c>
      <c r="G13" s="727" t="s">
        <v>545</v>
      </c>
      <c r="H13" s="727"/>
      <c r="I13" s="727"/>
      <c r="J13" s="727"/>
    </row>
    <row r="14" spans="1:12" s="14" customFormat="1" ht="18.95" customHeight="1">
      <c r="A14" s="688"/>
      <c r="B14" s="686"/>
      <c r="C14" s="686"/>
      <c r="D14" s="686"/>
      <c r="E14" s="690"/>
      <c r="F14" s="691" t="s">
        <v>618</v>
      </c>
      <c r="G14" s="695"/>
      <c r="H14" s="695"/>
      <c r="I14" s="696" t="s">
        <v>623</v>
      </c>
      <c r="J14" s="697"/>
      <c r="K14" s="15"/>
      <c r="L14" s="15"/>
    </row>
    <row r="15" spans="1:12" s="14" customFormat="1" ht="18.95" customHeight="1">
      <c r="A15" s="587"/>
      <c r="B15" s="588"/>
      <c r="C15" s="588"/>
      <c r="D15" s="588"/>
      <c r="E15" s="588"/>
      <c r="F15" s="692" t="s">
        <v>622</v>
      </c>
      <c r="G15" s="693"/>
      <c r="H15" s="698"/>
      <c r="I15" s="699" t="s">
        <v>624</v>
      </c>
      <c r="J15" s="694"/>
      <c r="K15" s="15"/>
      <c r="L15" s="15"/>
    </row>
    <row r="16" spans="1:12" s="8" customFormat="1" ht="18.95" customHeight="1">
      <c r="A16" s="683" t="s">
        <v>28</v>
      </c>
      <c r="B16" s="684"/>
      <c r="C16" s="684"/>
      <c r="D16" s="684"/>
      <c r="E16" s="687"/>
      <c r="F16" s="692" t="s">
        <v>619</v>
      </c>
      <c r="G16" s="700"/>
      <c r="H16" s="698"/>
      <c r="I16" s="699" t="s">
        <v>625</v>
      </c>
      <c r="J16" s="701"/>
      <c r="K16" s="7"/>
      <c r="L16" s="7"/>
    </row>
    <row r="17" spans="1:12" s="8" customFormat="1" ht="18.95" customHeight="1">
      <c r="A17" s="683"/>
      <c r="B17" s="684"/>
      <c r="C17" s="684"/>
      <c r="D17" s="684"/>
      <c r="E17" s="687"/>
      <c r="F17" s="692" t="s">
        <v>620</v>
      </c>
      <c r="G17" s="700"/>
      <c r="H17" s="698"/>
      <c r="I17" s="699" t="s">
        <v>626</v>
      </c>
      <c r="J17" s="701"/>
      <c r="K17" s="7"/>
      <c r="L17" s="7"/>
    </row>
    <row r="18" spans="1:12" ht="18.95" customHeight="1">
      <c r="A18" s="685" t="s">
        <v>30</v>
      </c>
      <c r="B18" s="685"/>
      <c r="C18" s="685"/>
      <c r="D18" s="685"/>
      <c r="E18" s="685"/>
      <c r="F18" s="692" t="s">
        <v>621</v>
      </c>
      <c r="G18" s="702"/>
      <c r="H18" s="702"/>
      <c r="I18" s="699" t="s">
        <v>627</v>
      </c>
      <c r="J18" s="703"/>
    </row>
    <row r="19" spans="1:12" ht="18.75" customHeight="1">
      <c r="A19" s="685"/>
      <c r="B19" s="685"/>
      <c r="C19" s="685"/>
      <c r="D19" s="685"/>
      <c r="E19" s="685"/>
      <c r="F19" s="692" t="s">
        <v>645</v>
      </c>
      <c r="G19" s="703"/>
      <c r="H19" s="703"/>
      <c r="I19" s="699" t="s">
        <v>644</v>
      </c>
      <c r="J19" s="703"/>
    </row>
    <row r="20" spans="1:12" ht="8.25" customHeight="1">
      <c r="E20" s="4"/>
    </row>
    <row r="21" spans="1:12" hidden="1">
      <c r="E21" s="4"/>
    </row>
    <row r="22" spans="1:12" hidden="1">
      <c r="A22" s="5"/>
      <c r="B22" s="5"/>
      <c r="C22" s="5"/>
      <c r="D22" s="5"/>
      <c r="E22" s="6"/>
      <c r="F22" s="5"/>
      <c r="G22" s="5"/>
      <c r="H22" s="5"/>
      <c r="I22" s="5"/>
    </row>
    <row r="23" spans="1:12" hidden="1">
      <c r="A23" s="728" t="s">
        <v>147</v>
      </c>
      <c r="B23" s="728"/>
      <c r="C23" s="728"/>
      <c r="D23" s="728"/>
      <c r="E23" s="540"/>
      <c r="F23" s="540"/>
      <c r="G23" s="540"/>
      <c r="H23" s="540"/>
      <c r="I23" s="540"/>
      <c r="J23" s="541"/>
    </row>
    <row r="24" spans="1:12" ht="4.5" hidden="1" customHeight="1"/>
    <row r="25" spans="1:12" ht="1.5" hidden="1" customHeight="1"/>
    <row r="26" spans="1:12" hidden="1"/>
  </sheetData>
  <sheetProtection password="CF4B" sheet="1" objects="1" scenarios="1" formatCells="0" formatColumns="0" formatRows="0"/>
  <customSheetViews>
    <customSheetView guid="{049E6C55-41BB-11D7-A093-A9EBCA13345A}" showPageBreaks="1" hiddenRows="1" hiddenColumns="1" showRuler="0">
      <selection activeCell="A9" sqref="A9:D9"/>
      <pageMargins left="0" right="0" top="1.25" bottom="1" header="0.5" footer="0.9"/>
      <pageSetup paperSize="9" scale="97" orientation="portrait" horizontalDpi="180" verticalDpi="180" r:id="rId1"/>
      <headerFooter alignWithMargins="0"/>
    </customSheetView>
  </customSheetViews>
  <mergeCells count="16">
    <mergeCell ref="A2:J2"/>
    <mergeCell ref="B5:J5"/>
    <mergeCell ref="A6:A8"/>
    <mergeCell ref="A12:D12"/>
    <mergeCell ref="B6:J8"/>
    <mergeCell ref="B9:D9"/>
    <mergeCell ref="B10:D10"/>
    <mergeCell ref="B11:D11"/>
    <mergeCell ref="G12:J12"/>
    <mergeCell ref="G11:J11"/>
    <mergeCell ref="G13:J13"/>
    <mergeCell ref="A23:D23"/>
    <mergeCell ref="A13:D13"/>
    <mergeCell ref="B4:J4"/>
    <mergeCell ref="G9:J9"/>
    <mergeCell ref="G10:J10"/>
  </mergeCells>
  <phoneticPr fontId="20" type="noConversion"/>
  <hyperlinks>
    <hyperlink ref="B11" r:id="rId2" location="Income_calculation" display="M:\I T 2005\IT\WINDOWS\Profiles\Taluka\My Documents\Income Tax\K  Patel.xls - Income_calculation"/>
    <hyperlink ref="G9" r:id="rId3" location="'Form No. 16  P 1'!A1" display="M:\I T 2005\IT\My Documents\I T\Kirit J Patel.xls - 'Form No. 16  P 1'!A1"/>
    <hyperlink ref="G10" r:id="rId4" location="'Form No. 16 P 2'!A1" display="M:\I T 2005\IT\My Documents\I T\Kirit J Patel.xls - 'Form No. 16 P 2'!A1"/>
    <hyperlink ref="G9:I9" location="'Form No. 16  P 1'!A1" display="'Form No. 16  P 1'!A1"/>
    <hyperlink ref="G12:H12" location="Saral!A1" display="Saral!A1"/>
    <hyperlink ref="B9" location="'Other Deails'!A1" display="'Other Deails'!A1"/>
    <hyperlink ref="G12:I12" location="Saral!A1" display="Saral!A1"/>
    <hyperlink ref="B10" r:id="rId5" location="'Details Salary'!DATA" display="M:\I T 2005\IT\WINDOWS\Profiles\Taluka\My Documents\Income Tax\K  Patel.xls - 'Details Salary'!DATA"/>
    <hyperlink ref="B10:D10" location="Salary!A1" display="Click here for fillup Details Salary VIEW AND PRINT"/>
    <hyperlink ref="B11:D11" location="Calculation!A1" display="Click here to  VIEW AND PRINT Income-Tax Statement"/>
    <hyperlink ref="G9:J9" location="'16_1'!A1" display="Click here to  VIEW AND PRINT Form No. 16's First Page"/>
    <hyperlink ref="G10:J10" location="'16_2'!A1" display="Click here to  VIEW AND PRINT Form No. 16's Second Page"/>
    <hyperlink ref="G12:J12" location="SARAL_1!A1" display="Click here to  VIEW AND PRINT Saral Form 1st Page"/>
    <hyperlink ref="G11" r:id="rId6" location="'Form No. 16 P 2'!A1" display="M:\I T 2005\IT\My Documents\I T\Kirit J Patel.xls - 'Form No. 16 P 2'!A1"/>
    <hyperlink ref="G11:J11" location="'16_3'!A1" display="Click here to  VIEW AND PRINT Form No. 16's 3th Page"/>
    <hyperlink ref="G13:H13" location="Saral!A1" display="Saral!A1"/>
    <hyperlink ref="G13:I13" location="Saral!A1" display="Saral!A1"/>
    <hyperlink ref="G13:J13" location="SARAL_2!A1" display="Click here to  VIEW AND PRINT Saral Form 2nd Page"/>
  </hyperlinks>
  <pageMargins left="0" right="0" top="1.25" bottom="1" header="0.5" footer="0.9"/>
  <pageSetup paperSize="9" orientation="portrait" verticalDpi="180" r:id="rId7"/>
  <headerFooter alignWithMargins="0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E253"/>
  <sheetViews>
    <sheetView topLeftCell="B1" zoomScale="70" workbookViewId="0">
      <pane ySplit="2" topLeftCell="A3" activePane="bottomLeft" state="frozen"/>
      <selection activeCell="A2" sqref="A2:O2"/>
      <selection pane="bottomLeft" activeCell="A2" sqref="A2:O2"/>
    </sheetView>
  </sheetViews>
  <sheetFormatPr defaultColWidth="0" defaultRowHeight="15" zeroHeight="1"/>
  <cols>
    <col min="1" max="1" width="2.625" style="441" hidden="1" customWidth="1"/>
    <col min="2" max="2" width="3.875" style="59" customWidth="1"/>
    <col min="3" max="3" width="4" style="59" customWidth="1"/>
    <col min="4" max="5" width="3.5" style="59" customWidth="1"/>
    <col min="6" max="17" width="2.625" style="59" customWidth="1"/>
    <col min="18" max="20" width="3" style="59" customWidth="1"/>
    <col min="21" max="28" width="2.625" style="59" customWidth="1"/>
    <col min="29" max="29" width="3.875" style="59" customWidth="1"/>
    <col min="30" max="30" width="3.625" style="59" customWidth="1"/>
    <col min="31" max="32" width="2.625" style="59" customWidth="1"/>
    <col min="33" max="33" width="2.75" style="59" customWidth="1"/>
    <col min="34" max="35" width="3.375" style="59" customWidth="1"/>
    <col min="36" max="36" width="2.625" style="59" customWidth="1"/>
    <col min="37" max="37" width="3.375" style="59" customWidth="1"/>
    <col min="38" max="40" width="2.625" style="59" customWidth="1"/>
    <col min="41" max="41" width="3.625" style="59" customWidth="1"/>
    <col min="42" max="49" width="2.625" style="59" customWidth="1"/>
    <col min="50" max="50" width="1.125" style="59" customWidth="1"/>
    <col min="51" max="51" width="0.75" style="441" customWidth="1"/>
    <col min="52" max="16384" width="2.875" style="441" hidden="1"/>
  </cols>
  <sheetData>
    <row r="1" spans="1:57" s="57" customFormat="1" ht="20.25" hidden="1" customHeight="1">
      <c r="A1" s="57">
        <v>1</v>
      </c>
      <c r="B1" s="725">
        <f>A1+1</f>
        <v>2</v>
      </c>
      <c r="C1" s="725">
        <f t="shared" ref="C1:AW1" si="0">B1+1</f>
        <v>3</v>
      </c>
      <c r="D1" s="725">
        <f t="shared" si="0"/>
        <v>4</v>
      </c>
      <c r="E1" s="725">
        <f t="shared" si="0"/>
        <v>5</v>
      </c>
      <c r="F1" s="725">
        <f t="shared" si="0"/>
        <v>6</v>
      </c>
      <c r="G1" s="725">
        <f t="shared" si="0"/>
        <v>7</v>
      </c>
      <c r="H1" s="725">
        <f t="shared" si="0"/>
        <v>8</v>
      </c>
      <c r="I1" s="725">
        <f t="shared" si="0"/>
        <v>9</v>
      </c>
      <c r="J1" s="725">
        <f t="shared" si="0"/>
        <v>10</v>
      </c>
      <c r="K1" s="725">
        <f t="shared" si="0"/>
        <v>11</v>
      </c>
      <c r="L1" s="725">
        <f t="shared" si="0"/>
        <v>12</v>
      </c>
      <c r="M1" s="725">
        <f t="shared" si="0"/>
        <v>13</v>
      </c>
      <c r="N1" s="725">
        <f t="shared" si="0"/>
        <v>14</v>
      </c>
      <c r="O1" s="725">
        <f t="shared" si="0"/>
        <v>15</v>
      </c>
      <c r="P1" s="725">
        <f t="shared" si="0"/>
        <v>16</v>
      </c>
      <c r="Q1" s="725">
        <f t="shared" si="0"/>
        <v>17</v>
      </c>
      <c r="R1" s="725">
        <f t="shared" si="0"/>
        <v>18</v>
      </c>
      <c r="S1" s="725">
        <f t="shared" si="0"/>
        <v>19</v>
      </c>
      <c r="T1" s="725">
        <f t="shared" si="0"/>
        <v>20</v>
      </c>
      <c r="U1" s="725">
        <f t="shared" si="0"/>
        <v>21</v>
      </c>
      <c r="V1" s="725">
        <f t="shared" si="0"/>
        <v>22</v>
      </c>
      <c r="W1" s="725">
        <f t="shared" si="0"/>
        <v>23</v>
      </c>
      <c r="X1" s="725">
        <f t="shared" si="0"/>
        <v>24</v>
      </c>
      <c r="Y1" s="725">
        <f t="shared" si="0"/>
        <v>25</v>
      </c>
      <c r="Z1" s="725">
        <f t="shared" si="0"/>
        <v>26</v>
      </c>
      <c r="AA1" s="725">
        <f t="shared" si="0"/>
        <v>27</v>
      </c>
      <c r="AB1" s="725">
        <f t="shared" si="0"/>
        <v>28</v>
      </c>
      <c r="AC1" s="725">
        <f t="shared" si="0"/>
        <v>29</v>
      </c>
      <c r="AD1" s="725">
        <f t="shared" si="0"/>
        <v>30</v>
      </c>
      <c r="AE1" s="725">
        <f t="shared" si="0"/>
        <v>31</v>
      </c>
      <c r="AF1" s="725">
        <f t="shared" si="0"/>
        <v>32</v>
      </c>
      <c r="AG1" s="725">
        <f t="shared" si="0"/>
        <v>33</v>
      </c>
      <c r="AH1" s="725">
        <f t="shared" si="0"/>
        <v>34</v>
      </c>
      <c r="AI1" s="725">
        <f t="shared" si="0"/>
        <v>35</v>
      </c>
      <c r="AJ1" s="725">
        <f t="shared" si="0"/>
        <v>36</v>
      </c>
      <c r="AK1" s="725">
        <f t="shared" si="0"/>
        <v>37</v>
      </c>
      <c r="AL1" s="725">
        <f t="shared" si="0"/>
        <v>38</v>
      </c>
      <c r="AM1" s="725">
        <f t="shared" si="0"/>
        <v>39</v>
      </c>
      <c r="AN1" s="725">
        <f t="shared" si="0"/>
        <v>40</v>
      </c>
      <c r="AO1" s="725">
        <f t="shared" si="0"/>
        <v>41</v>
      </c>
      <c r="AP1" s="725">
        <f t="shared" si="0"/>
        <v>42</v>
      </c>
      <c r="AQ1" s="725">
        <f t="shared" si="0"/>
        <v>43</v>
      </c>
      <c r="AR1" s="725">
        <f t="shared" si="0"/>
        <v>44</v>
      </c>
      <c r="AS1" s="725">
        <f t="shared" si="0"/>
        <v>45</v>
      </c>
      <c r="AT1" s="725">
        <f t="shared" si="0"/>
        <v>46</v>
      </c>
      <c r="AU1" s="725">
        <f t="shared" si="0"/>
        <v>47</v>
      </c>
      <c r="AV1" s="725">
        <f t="shared" si="0"/>
        <v>48</v>
      </c>
      <c r="AW1" s="725">
        <f t="shared" si="0"/>
        <v>49</v>
      </c>
      <c r="AX1" s="57">
        <v>53</v>
      </c>
      <c r="AY1" s="57">
        <v>54</v>
      </c>
      <c r="BB1" s="58"/>
    </row>
    <row r="2" spans="1:57" s="418" customFormat="1" ht="24" customHeight="1">
      <c r="A2" s="982" t="s">
        <v>58</v>
      </c>
      <c r="B2" s="982"/>
      <c r="C2" s="982"/>
      <c r="D2" s="982"/>
      <c r="E2" s="982"/>
      <c r="F2" s="982"/>
      <c r="G2" s="982"/>
      <c r="H2" s="982"/>
      <c r="I2" s="982"/>
      <c r="J2" s="982"/>
      <c r="K2" s="982"/>
      <c r="L2" s="982"/>
      <c r="M2" s="982"/>
      <c r="N2" s="982"/>
      <c r="O2" s="982"/>
      <c r="P2" s="1142" t="s">
        <v>416</v>
      </c>
      <c r="Q2" s="1142"/>
      <c r="R2" s="1142"/>
      <c r="S2" s="1142"/>
      <c r="T2" s="1142"/>
      <c r="U2" s="1142"/>
      <c r="V2" s="1142"/>
      <c r="W2" s="1142"/>
      <c r="X2" s="1142"/>
      <c r="Y2" s="1142"/>
      <c r="Z2" s="1142"/>
      <c r="AA2" s="1142"/>
      <c r="AB2" s="1142"/>
      <c r="AC2" s="1142"/>
      <c r="AD2" s="1142"/>
      <c r="AE2" s="1142"/>
      <c r="AF2" s="1142"/>
      <c r="AG2" s="1142"/>
      <c r="AH2" s="1142"/>
      <c r="AI2" s="1142"/>
      <c r="AJ2" s="1142"/>
      <c r="AK2" s="1142"/>
      <c r="AL2" s="1142"/>
      <c r="AM2" s="1142"/>
      <c r="AN2" s="1142"/>
      <c r="AO2" s="1142"/>
      <c r="AP2" s="1142"/>
      <c r="AQ2" s="1142"/>
      <c r="AR2" s="1142"/>
      <c r="AS2" s="1142"/>
      <c r="AT2" s="1142"/>
      <c r="AU2" s="1142"/>
      <c r="AV2" s="1142"/>
      <c r="AW2" s="1142"/>
      <c r="AX2" s="461"/>
      <c r="AZ2" s="364"/>
      <c r="BA2" s="364"/>
      <c r="BB2" s="414"/>
    </row>
    <row r="3" spans="1:57" s="365" customFormat="1" ht="22.5" customHeight="1"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7"/>
      <c r="V3" s="387"/>
      <c r="W3" s="387"/>
      <c r="X3" s="387"/>
      <c r="Y3" s="387"/>
      <c r="Z3" s="388"/>
      <c r="AA3" s="387"/>
      <c r="AB3" s="387"/>
      <c r="AC3" s="387"/>
      <c r="AD3" s="387"/>
      <c r="AE3" s="387"/>
      <c r="AF3" s="387"/>
      <c r="AG3" s="387"/>
      <c r="AH3" s="387"/>
      <c r="AI3" s="387"/>
      <c r="AJ3" s="387"/>
      <c r="AK3" s="387"/>
      <c r="AL3" s="387"/>
      <c r="AM3" s="387"/>
      <c r="AN3" s="387"/>
      <c r="AO3" s="387"/>
      <c r="AP3" s="387"/>
      <c r="AQ3" s="387"/>
      <c r="AR3" s="387"/>
      <c r="AS3" s="387"/>
      <c r="AT3" s="387"/>
      <c r="AU3" s="385"/>
      <c r="AV3" s="387"/>
      <c r="AW3" s="387"/>
      <c r="AX3" s="387"/>
      <c r="BB3" s="415"/>
    </row>
    <row r="4" spans="1:57" s="57" customFormat="1" ht="18" customHeight="1">
      <c r="A4" s="56"/>
      <c r="B4" s="56"/>
      <c r="C4" s="1211" t="s">
        <v>586</v>
      </c>
      <c r="D4" s="1212"/>
      <c r="E4" s="500">
        <v>15</v>
      </c>
      <c r="F4" s="507" t="s">
        <v>608</v>
      </c>
      <c r="G4" s="505"/>
      <c r="H4" s="499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396"/>
      <c r="W4" s="396"/>
      <c r="X4" s="396"/>
      <c r="Y4" s="396"/>
      <c r="Z4" s="396"/>
      <c r="AA4" s="396"/>
      <c r="AB4" s="396"/>
      <c r="AC4" s="396"/>
      <c r="AD4" s="473"/>
      <c r="AE4" s="396"/>
      <c r="AF4" s="1132"/>
      <c r="AG4" s="1132"/>
      <c r="AH4" s="1132"/>
      <c r="AI4" s="1132"/>
      <c r="AJ4" s="1132"/>
      <c r="AK4" s="1132"/>
      <c r="AL4" s="1132"/>
      <c r="AM4" s="505"/>
      <c r="AN4" s="508"/>
      <c r="AO4" s="515"/>
      <c r="AP4" s="516"/>
      <c r="AQ4" s="543"/>
      <c r="AR4" s="543"/>
      <c r="AS4" s="543"/>
      <c r="AT4" s="543"/>
      <c r="AU4" s="543"/>
      <c r="AV4" s="543"/>
      <c r="AW4" s="629"/>
      <c r="AX4" s="56"/>
      <c r="AY4" s="56"/>
      <c r="AZ4" s="56"/>
      <c r="BA4" s="56"/>
      <c r="BB4" s="56"/>
    </row>
    <row r="5" spans="1:57" s="57" customFormat="1" ht="6" customHeight="1">
      <c r="A5" s="56"/>
      <c r="B5" s="56"/>
      <c r="C5" s="1211"/>
      <c r="D5" s="1212"/>
      <c r="E5" s="498"/>
      <c r="F5" s="391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394"/>
      <c r="Y5" s="394"/>
      <c r="Z5" s="394"/>
      <c r="AA5" s="394"/>
      <c r="AB5" s="394"/>
      <c r="AC5" s="394"/>
      <c r="AD5" s="394"/>
      <c r="AE5" s="394"/>
      <c r="AF5" s="394"/>
      <c r="AG5" s="394"/>
      <c r="AH5" s="394"/>
      <c r="AI5" s="394"/>
      <c r="AJ5" s="394"/>
      <c r="AK5" s="394"/>
      <c r="AL5" s="394"/>
      <c r="AM5" s="394"/>
      <c r="AN5" s="489"/>
      <c r="AO5" s="476"/>
      <c r="AP5" s="476"/>
      <c r="AQ5" s="479"/>
      <c r="AR5" s="479"/>
      <c r="AS5" s="480"/>
      <c r="AT5" s="476"/>
      <c r="AU5" s="476"/>
      <c r="AV5" s="476"/>
      <c r="AW5" s="630"/>
      <c r="AX5" s="56"/>
      <c r="AY5" s="59"/>
      <c r="AZ5" s="59"/>
      <c r="BA5" s="59"/>
      <c r="BB5" s="59"/>
      <c r="BC5" s="59"/>
      <c r="BD5" s="59"/>
      <c r="BE5" s="59"/>
    </row>
    <row r="6" spans="1:57" s="57" customFormat="1" ht="18" customHeight="1">
      <c r="A6" s="56"/>
      <c r="B6" s="56"/>
      <c r="C6" s="1211"/>
      <c r="D6" s="1212"/>
      <c r="E6" s="503"/>
      <c r="F6" s="500" t="s">
        <v>328</v>
      </c>
      <c r="G6" s="505"/>
      <c r="H6" s="499" t="s">
        <v>635</v>
      </c>
      <c r="I6" s="396"/>
      <c r="J6" s="396"/>
      <c r="K6" s="396"/>
      <c r="L6" s="396"/>
      <c r="M6" s="396"/>
      <c r="N6" s="396"/>
      <c r="O6" s="396"/>
      <c r="P6" s="396"/>
      <c r="Q6" s="396"/>
      <c r="R6" s="396"/>
      <c r="S6" s="396"/>
      <c r="T6" s="396"/>
      <c r="U6" s="396"/>
      <c r="V6" s="396"/>
      <c r="W6" s="396"/>
      <c r="X6" s="396"/>
      <c r="Y6" s="396"/>
      <c r="Z6" s="396"/>
      <c r="AA6" s="396"/>
      <c r="AB6" s="396"/>
      <c r="AC6" s="396"/>
      <c r="AD6" s="500" t="s">
        <v>522</v>
      </c>
      <c r="AE6" s="396"/>
      <c r="AF6" s="1132">
        <f>AP62</f>
        <v>0</v>
      </c>
      <c r="AG6" s="1132"/>
      <c r="AH6" s="1132"/>
      <c r="AI6" s="1132"/>
      <c r="AJ6" s="1132"/>
      <c r="AK6" s="1132"/>
      <c r="AL6" s="1132"/>
      <c r="AM6" s="505"/>
      <c r="AN6" s="508"/>
      <c r="AO6" s="550"/>
      <c r="AP6" s="476"/>
      <c r="AQ6" s="477"/>
      <c r="AR6" s="477"/>
      <c r="AS6" s="477"/>
      <c r="AT6" s="477"/>
      <c r="AU6" s="477"/>
      <c r="AV6" s="477"/>
      <c r="AW6" s="631"/>
      <c r="AX6" s="56"/>
      <c r="AY6" s="56"/>
      <c r="AZ6" s="56"/>
      <c r="BA6" s="56"/>
      <c r="BB6" s="56"/>
    </row>
    <row r="7" spans="1:57" s="57" customFormat="1" ht="6" customHeight="1">
      <c r="A7" s="56"/>
      <c r="B7" s="56"/>
      <c r="C7" s="1211"/>
      <c r="D7" s="1212"/>
      <c r="E7" s="503"/>
      <c r="F7" s="485"/>
      <c r="G7" s="394"/>
      <c r="H7" s="394"/>
      <c r="I7" s="394"/>
      <c r="J7" s="394"/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4"/>
      <c r="V7" s="394"/>
      <c r="W7" s="394"/>
      <c r="X7" s="394"/>
      <c r="Y7" s="394"/>
      <c r="Z7" s="394"/>
      <c r="AA7" s="394"/>
      <c r="AB7" s="394"/>
      <c r="AC7" s="394"/>
      <c r="AD7" s="485"/>
      <c r="AE7" s="394"/>
      <c r="AF7" s="394"/>
      <c r="AG7" s="394"/>
      <c r="AH7" s="394"/>
      <c r="AI7" s="394"/>
      <c r="AJ7" s="394"/>
      <c r="AK7" s="394"/>
      <c r="AL7" s="394"/>
      <c r="AM7" s="394"/>
      <c r="AN7" s="489"/>
      <c r="AO7" s="551"/>
      <c r="AP7" s="476"/>
      <c r="AQ7" s="479"/>
      <c r="AR7" s="479"/>
      <c r="AS7" s="480"/>
      <c r="AT7" s="476"/>
      <c r="AU7" s="476"/>
      <c r="AV7" s="476"/>
      <c r="AW7" s="630"/>
      <c r="AX7" s="56"/>
      <c r="AY7" s="59"/>
      <c r="AZ7" s="59"/>
      <c r="BA7" s="59"/>
      <c r="BB7" s="59"/>
      <c r="BC7" s="59"/>
      <c r="BD7" s="59"/>
      <c r="BE7" s="59"/>
    </row>
    <row r="8" spans="1:57" s="57" customFormat="1" ht="18" customHeight="1">
      <c r="A8" s="56"/>
      <c r="B8" s="56"/>
      <c r="C8" s="1211"/>
      <c r="D8" s="1212"/>
      <c r="E8" s="503"/>
      <c r="F8" s="500" t="s">
        <v>326</v>
      </c>
      <c r="G8" s="505"/>
      <c r="H8" s="499" t="s">
        <v>637</v>
      </c>
      <c r="I8" s="396"/>
      <c r="J8" s="396"/>
      <c r="K8" s="396"/>
      <c r="L8" s="396"/>
      <c r="M8" s="396"/>
      <c r="N8" s="396"/>
      <c r="O8" s="396"/>
      <c r="P8" s="396"/>
      <c r="Q8" s="396"/>
      <c r="R8" s="396"/>
      <c r="S8" s="396"/>
      <c r="T8" s="396"/>
      <c r="U8" s="396"/>
      <c r="V8" s="396"/>
      <c r="W8" s="396"/>
      <c r="X8" s="396"/>
      <c r="Y8" s="396"/>
      <c r="Z8" s="396"/>
      <c r="AA8" s="396"/>
      <c r="AB8" s="396"/>
      <c r="AC8" s="396"/>
      <c r="AD8" s="500" t="s">
        <v>536</v>
      </c>
      <c r="AE8" s="396"/>
      <c r="AF8" s="1132">
        <f>AN33+AN35+AN37+AL45+AL47+AL49</f>
        <v>0</v>
      </c>
      <c r="AG8" s="1132"/>
      <c r="AH8" s="1132"/>
      <c r="AI8" s="1132"/>
      <c r="AJ8" s="1132"/>
      <c r="AK8" s="1132"/>
      <c r="AL8" s="1132"/>
      <c r="AM8" s="505"/>
      <c r="AN8" s="508"/>
      <c r="AO8" s="550"/>
      <c r="AP8" s="476"/>
      <c r="AQ8" s="477"/>
      <c r="AR8" s="477"/>
      <c r="AS8" s="477"/>
      <c r="AT8" s="477"/>
      <c r="AU8" s="477"/>
      <c r="AV8" s="477"/>
      <c r="AW8" s="631"/>
      <c r="AX8" s="56"/>
      <c r="AY8" s="56"/>
      <c r="AZ8" s="56"/>
      <c r="BA8" s="56"/>
      <c r="BB8" s="56"/>
    </row>
    <row r="9" spans="1:57" s="57" customFormat="1" ht="6" customHeight="1">
      <c r="A9" s="56"/>
      <c r="B9" s="56"/>
      <c r="C9" s="1211"/>
      <c r="D9" s="1212"/>
      <c r="E9" s="503"/>
      <c r="F9" s="511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11"/>
      <c r="AE9" s="56"/>
      <c r="AF9" s="56"/>
      <c r="AG9" s="56"/>
      <c r="AH9" s="56"/>
      <c r="AI9" s="56"/>
      <c r="AJ9" s="56"/>
      <c r="AK9" s="56"/>
      <c r="AL9" s="56"/>
      <c r="AM9" s="56"/>
      <c r="AN9" s="397"/>
      <c r="AO9" s="551"/>
      <c r="AP9" s="476"/>
      <c r="AQ9" s="479"/>
      <c r="AR9" s="479"/>
      <c r="AS9" s="480"/>
      <c r="AT9" s="476"/>
      <c r="AU9" s="476"/>
      <c r="AV9" s="476"/>
      <c r="AW9" s="630"/>
      <c r="AX9" s="56"/>
      <c r="AY9" s="59"/>
      <c r="AZ9" s="59"/>
      <c r="BA9" s="59"/>
      <c r="BB9" s="59"/>
      <c r="BC9" s="59"/>
      <c r="BD9" s="59"/>
      <c r="BE9" s="59"/>
    </row>
    <row r="10" spans="1:57" s="57" customFormat="1" ht="18" customHeight="1">
      <c r="A10" s="56"/>
      <c r="B10" s="56"/>
      <c r="C10" s="1211"/>
      <c r="D10" s="1212"/>
      <c r="E10" s="503"/>
      <c r="F10" s="500" t="s">
        <v>327</v>
      </c>
      <c r="G10" s="505"/>
      <c r="H10" s="499" t="s">
        <v>638</v>
      </c>
      <c r="I10" s="396"/>
      <c r="J10" s="396"/>
      <c r="K10" s="396"/>
      <c r="L10" s="396"/>
      <c r="M10" s="396"/>
      <c r="N10" s="396"/>
      <c r="O10" s="396"/>
      <c r="P10" s="396"/>
      <c r="Q10" s="396"/>
      <c r="R10" s="396"/>
      <c r="S10" s="396"/>
      <c r="T10" s="396"/>
      <c r="U10" s="396"/>
      <c r="V10" s="396"/>
      <c r="W10" s="396"/>
      <c r="X10" s="396"/>
      <c r="Y10" s="396"/>
      <c r="Z10" s="396"/>
      <c r="AA10" s="396"/>
      <c r="AB10" s="396"/>
      <c r="AC10" s="396"/>
      <c r="AD10" s="500" t="s">
        <v>536</v>
      </c>
      <c r="AE10" s="396"/>
      <c r="AF10" s="1132">
        <f>AP58+AP59+AP60+AP61+AP62</f>
        <v>0</v>
      </c>
      <c r="AG10" s="1132"/>
      <c r="AH10" s="1132"/>
      <c r="AI10" s="1132"/>
      <c r="AJ10" s="1132"/>
      <c r="AK10" s="1132"/>
      <c r="AL10" s="1132"/>
      <c r="AM10" s="505"/>
      <c r="AN10" s="508"/>
      <c r="AO10" s="550"/>
      <c r="AP10" s="476"/>
      <c r="AQ10" s="552"/>
      <c r="AR10" s="552"/>
      <c r="AS10" s="552"/>
      <c r="AT10" s="552"/>
      <c r="AU10" s="552"/>
      <c r="AV10" s="552"/>
      <c r="AW10" s="632"/>
      <c r="AX10" s="56"/>
      <c r="AY10" s="56"/>
      <c r="AZ10" s="56"/>
      <c r="BA10" s="56"/>
      <c r="BB10" s="56"/>
    </row>
    <row r="11" spans="1:57" s="57" customFormat="1" ht="6" customHeight="1">
      <c r="A11" s="56"/>
      <c r="B11" s="56"/>
      <c r="C11" s="1211"/>
      <c r="D11" s="1212"/>
      <c r="E11" s="498"/>
      <c r="F11" s="485"/>
      <c r="G11" s="394"/>
      <c r="H11" s="394"/>
      <c r="I11" s="394"/>
      <c r="J11" s="394"/>
      <c r="K11" s="394"/>
      <c r="L11" s="394"/>
      <c r="M11" s="394"/>
      <c r="N11" s="394"/>
      <c r="O11" s="394"/>
      <c r="P11" s="394"/>
      <c r="Q11" s="394"/>
      <c r="R11" s="394"/>
      <c r="S11" s="394"/>
      <c r="T11" s="394"/>
      <c r="U11" s="394"/>
      <c r="V11" s="394"/>
      <c r="W11" s="394"/>
      <c r="X11" s="394"/>
      <c r="Y11" s="394"/>
      <c r="Z11" s="394"/>
      <c r="AA11" s="394"/>
      <c r="AB11" s="394"/>
      <c r="AC11" s="394"/>
      <c r="AD11" s="511"/>
      <c r="AE11" s="56"/>
      <c r="AF11" s="56"/>
      <c r="AG11" s="56"/>
      <c r="AH11" s="56"/>
      <c r="AI11" s="56"/>
      <c r="AJ11" s="56"/>
      <c r="AK11" s="56"/>
      <c r="AL11" s="56"/>
      <c r="AM11" s="56"/>
      <c r="AN11" s="397"/>
      <c r="AO11" s="522"/>
      <c r="AP11" s="517"/>
      <c r="AQ11" s="518"/>
      <c r="AR11" s="518"/>
      <c r="AS11" s="519"/>
      <c r="AT11" s="517"/>
      <c r="AU11" s="517"/>
      <c r="AV11" s="517"/>
      <c r="AW11" s="633"/>
      <c r="AX11" s="56"/>
      <c r="AY11" s="59"/>
      <c r="AZ11" s="59"/>
      <c r="BA11" s="59"/>
      <c r="BB11" s="59"/>
      <c r="BC11" s="59"/>
      <c r="BD11" s="59"/>
      <c r="BE11" s="59"/>
    </row>
    <row r="12" spans="1:57" s="57" customFormat="1" ht="18" customHeight="1">
      <c r="A12" s="56"/>
      <c r="B12" s="56"/>
      <c r="C12" s="1211"/>
      <c r="D12" s="1212"/>
      <c r="E12" s="503" t="s">
        <v>491</v>
      </c>
      <c r="F12" s="507" t="s">
        <v>548</v>
      </c>
      <c r="G12" s="505"/>
      <c r="H12" s="499"/>
      <c r="I12" s="396"/>
      <c r="J12" s="396"/>
      <c r="K12" s="396"/>
      <c r="L12" s="396"/>
      <c r="M12" s="396"/>
      <c r="N12" s="396"/>
      <c r="O12" s="396"/>
      <c r="P12" s="396"/>
      <c r="Q12" s="396"/>
      <c r="R12" s="396"/>
      <c r="S12" s="396"/>
      <c r="T12" s="396"/>
      <c r="U12" s="396"/>
      <c r="V12" s="396"/>
      <c r="W12" s="396"/>
      <c r="X12" s="396"/>
      <c r="Y12" s="396"/>
      <c r="Z12" s="396"/>
      <c r="AA12" s="396"/>
      <c r="AB12" s="396"/>
      <c r="AC12" s="396"/>
      <c r="AD12" s="473"/>
      <c r="AE12" s="396"/>
      <c r="AF12" s="505"/>
      <c r="AG12" s="505"/>
      <c r="AH12" s="505"/>
      <c r="AI12" s="505"/>
      <c r="AJ12" s="505"/>
      <c r="AK12" s="505"/>
      <c r="AL12" s="505"/>
      <c r="AM12" s="505"/>
      <c r="AN12" s="505"/>
      <c r="AO12" s="500" t="s">
        <v>549</v>
      </c>
      <c r="AP12" s="396"/>
      <c r="AQ12" s="1132">
        <f>AF6+AF8+AF10</f>
        <v>0</v>
      </c>
      <c r="AR12" s="1132"/>
      <c r="AS12" s="1132"/>
      <c r="AT12" s="1132"/>
      <c r="AU12" s="1132"/>
      <c r="AV12" s="1132"/>
      <c r="AW12" s="1132"/>
      <c r="AX12" s="56"/>
      <c r="AY12" s="56"/>
      <c r="AZ12" s="56"/>
      <c r="BA12" s="56"/>
      <c r="BB12" s="56"/>
    </row>
    <row r="13" spans="1:57" s="57" customFormat="1" ht="6" customHeight="1">
      <c r="A13" s="56"/>
      <c r="B13" s="56"/>
      <c r="C13" s="1211"/>
      <c r="D13" s="1212"/>
      <c r="E13" s="498"/>
      <c r="F13" s="391"/>
      <c r="G13" s="394"/>
      <c r="H13" s="394"/>
      <c r="I13" s="394"/>
      <c r="J13" s="394"/>
      <c r="K13" s="394"/>
      <c r="L13" s="394"/>
      <c r="M13" s="394"/>
      <c r="N13" s="394"/>
      <c r="O13" s="394"/>
      <c r="P13" s="394"/>
      <c r="Q13" s="394"/>
      <c r="R13" s="394"/>
      <c r="S13" s="394"/>
      <c r="T13" s="394"/>
      <c r="U13" s="394"/>
      <c r="V13" s="394"/>
      <c r="W13" s="394"/>
      <c r="X13" s="394"/>
      <c r="Y13" s="394"/>
      <c r="Z13" s="394"/>
      <c r="AA13" s="394"/>
      <c r="AB13" s="394"/>
      <c r="AC13" s="394"/>
      <c r="AD13" s="394"/>
      <c r="AE13" s="394"/>
      <c r="AF13" s="394"/>
      <c r="AG13" s="394"/>
      <c r="AH13" s="394"/>
      <c r="AI13" s="394"/>
      <c r="AJ13" s="394"/>
      <c r="AK13" s="394"/>
      <c r="AL13" s="394"/>
      <c r="AM13" s="394"/>
      <c r="AN13" s="394"/>
      <c r="AO13" s="485"/>
      <c r="AP13" s="394"/>
      <c r="AQ13" s="401"/>
      <c r="AR13" s="401"/>
      <c r="AS13" s="377"/>
      <c r="AT13" s="394"/>
      <c r="AU13" s="394"/>
      <c r="AV13" s="394"/>
      <c r="AW13" s="489"/>
      <c r="AX13" s="56"/>
      <c r="AY13" s="59"/>
      <c r="AZ13" s="59"/>
      <c r="BA13" s="59"/>
      <c r="BB13" s="59"/>
      <c r="BC13" s="59"/>
      <c r="BD13" s="59"/>
      <c r="BE13" s="59"/>
    </row>
    <row r="14" spans="1:57" s="57" customFormat="1" ht="18" customHeight="1">
      <c r="A14" s="56"/>
      <c r="B14" s="56"/>
      <c r="C14" s="1211"/>
      <c r="D14" s="1212"/>
      <c r="E14" s="503">
        <v>16</v>
      </c>
      <c r="F14" s="507" t="s">
        <v>609</v>
      </c>
      <c r="G14" s="505"/>
      <c r="H14" s="499"/>
      <c r="I14" s="396"/>
      <c r="J14" s="396"/>
      <c r="K14" s="396"/>
      <c r="L14" s="396"/>
      <c r="M14" s="396"/>
      <c r="N14" s="396"/>
      <c r="O14" s="396"/>
      <c r="P14" s="396"/>
      <c r="Q14" s="396"/>
      <c r="R14" s="396"/>
      <c r="S14" s="396"/>
      <c r="T14" s="396"/>
      <c r="U14" s="396"/>
      <c r="V14" s="396"/>
      <c r="W14" s="396"/>
      <c r="X14" s="396"/>
      <c r="Y14" s="396"/>
      <c r="Z14" s="396"/>
      <c r="AA14" s="396"/>
      <c r="AB14" s="396"/>
      <c r="AC14" s="396"/>
      <c r="AD14" s="473"/>
      <c r="AE14" s="396"/>
      <c r="AF14" s="505"/>
      <c r="AG14" s="505"/>
      <c r="AH14" s="505"/>
      <c r="AI14" s="505"/>
      <c r="AJ14" s="505"/>
      <c r="AK14" s="505"/>
      <c r="AL14" s="505"/>
      <c r="AM14" s="505"/>
      <c r="AN14" s="505"/>
      <c r="AO14" s="500">
        <v>16</v>
      </c>
      <c r="AP14" s="396"/>
      <c r="AQ14" s="1132">
        <f>IF(Calculation!V77-AQ12&lt;0,Calculation!V77,AQ12)</f>
        <v>0</v>
      </c>
      <c r="AR14" s="1132"/>
      <c r="AS14" s="1132"/>
      <c r="AT14" s="1132"/>
      <c r="AU14" s="1132"/>
      <c r="AV14" s="1132"/>
      <c r="AW14" s="1133"/>
      <c r="AX14" s="56"/>
      <c r="AY14" s="56"/>
      <c r="AZ14" s="56"/>
      <c r="BA14" s="56"/>
      <c r="BB14" s="56"/>
    </row>
    <row r="15" spans="1:57" s="57" customFormat="1" ht="6" customHeight="1">
      <c r="A15" s="56"/>
      <c r="B15" s="56"/>
      <c r="C15" s="544"/>
      <c r="D15" s="545"/>
      <c r="E15" s="498"/>
      <c r="F15" s="391"/>
      <c r="G15" s="394"/>
      <c r="H15" s="394"/>
      <c r="I15" s="394"/>
      <c r="J15" s="394"/>
      <c r="K15" s="394"/>
      <c r="L15" s="394"/>
      <c r="M15" s="394"/>
      <c r="N15" s="394"/>
      <c r="O15" s="394"/>
      <c r="P15" s="394"/>
      <c r="Q15" s="394"/>
      <c r="R15" s="394"/>
      <c r="S15" s="394"/>
      <c r="T15" s="394"/>
      <c r="U15" s="394"/>
      <c r="V15" s="394"/>
      <c r="W15" s="394"/>
      <c r="X15" s="394"/>
      <c r="Y15" s="394"/>
      <c r="Z15" s="394"/>
      <c r="AA15" s="394"/>
      <c r="AB15" s="394"/>
      <c r="AC15" s="394"/>
      <c r="AD15" s="394"/>
      <c r="AE15" s="394"/>
      <c r="AF15" s="394"/>
      <c r="AG15" s="394"/>
      <c r="AH15" s="394"/>
      <c r="AI15" s="394"/>
      <c r="AJ15" s="394"/>
      <c r="AK15" s="394"/>
      <c r="AL15" s="394"/>
      <c r="AM15" s="394"/>
      <c r="AN15" s="394"/>
      <c r="AO15" s="485"/>
      <c r="AP15" s="394"/>
      <c r="AQ15" s="401"/>
      <c r="AR15" s="401"/>
      <c r="AS15" s="377"/>
      <c r="AT15" s="394"/>
      <c r="AU15" s="394"/>
      <c r="AV15" s="394"/>
      <c r="AW15" s="489"/>
      <c r="AX15" s="56"/>
      <c r="AY15" s="59"/>
      <c r="AZ15" s="59"/>
      <c r="BA15" s="59"/>
      <c r="BB15" s="59"/>
      <c r="BC15" s="59"/>
      <c r="BD15" s="59"/>
      <c r="BE15" s="59"/>
    </row>
    <row r="16" spans="1:57" s="57" customFormat="1" ht="18" customHeight="1">
      <c r="A16" s="56"/>
      <c r="B16" s="56"/>
      <c r="C16" s="1211" t="s">
        <v>587</v>
      </c>
      <c r="D16" s="1212"/>
      <c r="E16" s="503">
        <v>17</v>
      </c>
      <c r="F16" s="507" t="s">
        <v>610</v>
      </c>
      <c r="G16" s="505"/>
      <c r="H16" s="499"/>
      <c r="I16" s="396"/>
      <c r="J16" s="396"/>
      <c r="K16" s="396"/>
      <c r="L16" s="396"/>
      <c r="M16" s="396"/>
      <c r="N16" s="396"/>
      <c r="O16" s="396"/>
      <c r="P16" s="396"/>
      <c r="Q16" s="396"/>
      <c r="R16" s="396"/>
      <c r="S16" s="396"/>
      <c r="T16" s="396"/>
      <c r="U16" s="396"/>
      <c r="V16" s="396"/>
      <c r="W16" s="396"/>
      <c r="X16" s="396"/>
      <c r="Y16" s="396"/>
      <c r="Z16" s="396"/>
      <c r="AA16" s="396"/>
      <c r="AB16" s="396"/>
      <c r="AC16" s="396"/>
      <c r="AD16" s="473"/>
      <c r="AE16" s="396"/>
      <c r="AF16" s="505"/>
      <c r="AG16" s="505"/>
      <c r="AH16" s="505"/>
      <c r="AI16" s="505"/>
      <c r="AJ16" s="505"/>
      <c r="AK16" s="505"/>
      <c r="AL16" s="505"/>
      <c r="AM16" s="505"/>
      <c r="AN16" s="505"/>
      <c r="AO16" s="500">
        <v>17</v>
      </c>
      <c r="AP16" s="396"/>
      <c r="AQ16" s="1132">
        <f>SARAL_1!AQ98-AQ12</f>
        <v>0</v>
      </c>
      <c r="AR16" s="1132"/>
      <c r="AS16" s="1132"/>
      <c r="AT16" s="1132"/>
      <c r="AU16" s="1132"/>
      <c r="AV16" s="1132"/>
      <c r="AW16" s="1133"/>
      <c r="AX16" s="56"/>
      <c r="AY16" s="56"/>
      <c r="AZ16" s="56"/>
      <c r="BA16" s="56"/>
      <c r="BB16" s="56"/>
    </row>
    <row r="17" spans="1:57" s="57" customFormat="1" ht="6" customHeight="1">
      <c r="A17" s="56"/>
      <c r="B17" s="56"/>
      <c r="C17" s="1211"/>
      <c r="D17" s="1212"/>
      <c r="E17" s="498"/>
      <c r="F17" s="391"/>
      <c r="G17" s="394"/>
      <c r="H17" s="394"/>
      <c r="I17" s="394"/>
      <c r="J17" s="394"/>
      <c r="K17" s="394"/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  <c r="W17" s="394"/>
      <c r="X17" s="394"/>
      <c r="Y17" s="394"/>
      <c r="Z17" s="394"/>
      <c r="AA17" s="394"/>
      <c r="AB17" s="394"/>
      <c r="AC17" s="394"/>
      <c r="AD17" s="394"/>
      <c r="AE17" s="394"/>
      <c r="AF17" s="394"/>
      <c r="AG17" s="394"/>
      <c r="AH17" s="394"/>
      <c r="AI17" s="394"/>
      <c r="AJ17" s="394"/>
      <c r="AK17" s="394"/>
      <c r="AL17" s="394"/>
      <c r="AM17" s="394"/>
      <c r="AN17" s="394"/>
      <c r="AO17" s="485"/>
      <c r="AP17" s="394"/>
      <c r="AQ17" s="401"/>
      <c r="AR17" s="401"/>
      <c r="AS17" s="377"/>
      <c r="AT17" s="394"/>
      <c r="AU17" s="394"/>
      <c r="AV17" s="394"/>
      <c r="AW17" s="489"/>
      <c r="AX17" s="56"/>
      <c r="AY17" s="59"/>
      <c r="AZ17" s="59"/>
      <c r="BA17" s="59"/>
      <c r="BB17" s="59"/>
      <c r="BC17" s="59"/>
      <c r="BD17" s="59"/>
      <c r="BE17" s="59"/>
    </row>
    <row r="18" spans="1:57" s="57" customFormat="1" ht="18" customHeight="1">
      <c r="A18" s="56"/>
      <c r="B18" s="56"/>
      <c r="C18" s="1211"/>
      <c r="D18" s="1212"/>
      <c r="E18" s="503">
        <v>18</v>
      </c>
      <c r="F18" s="507" t="s">
        <v>611</v>
      </c>
      <c r="G18" s="505"/>
      <c r="H18" s="499"/>
      <c r="I18" s="396"/>
      <c r="J18" s="396"/>
      <c r="K18" s="396"/>
      <c r="L18" s="396"/>
      <c r="M18" s="396"/>
      <c r="N18" s="396"/>
      <c r="O18" s="396"/>
      <c r="P18" s="396"/>
      <c r="Q18" s="396"/>
      <c r="R18" s="396"/>
      <c r="S18" s="396"/>
      <c r="T18" s="396"/>
      <c r="U18" s="396"/>
      <c r="V18" s="396"/>
      <c r="W18" s="396"/>
      <c r="X18" s="396"/>
      <c r="Y18" s="396"/>
      <c r="Z18" s="396"/>
      <c r="AA18" s="396"/>
      <c r="AB18" s="396"/>
      <c r="AC18" s="396"/>
      <c r="AD18" s="473"/>
      <c r="AE18" s="396"/>
      <c r="AF18" s="505"/>
      <c r="AG18" s="505"/>
      <c r="AH18" s="505"/>
      <c r="AI18" s="508"/>
      <c r="AJ18" s="500" t="str">
        <f>UPPER(MID('Other Deails'!$J$26,A1,1))</f>
        <v>1</v>
      </c>
      <c r="AK18" s="500" t="str">
        <f>UPPER(MID('Other Deails'!$J$26,B1,1))</f>
        <v>0</v>
      </c>
      <c r="AL18" s="500" t="str">
        <f>UPPER(MID('Other Deails'!$J$26,C1,1))</f>
        <v>9</v>
      </c>
      <c r="AM18" s="500" t="str">
        <f>UPPER(MID('Other Deails'!$J$26,D1,1))</f>
        <v>3</v>
      </c>
      <c r="AN18" s="500" t="str">
        <f>UPPER(MID('Other Deails'!$J$26,E1,1))</f>
        <v>6</v>
      </c>
      <c r="AO18" s="500" t="str">
        <f>UPPER(MID('Other Deails'!$J$26,F1,1))</f>
        <v>1</v>
      </c>
      <c r="AP18" s="500" t="str">
        <f>UPPER(MID('Other Deails'!$J$26,G1,1))</f>
        <v>6</v>
      </c>
      <c r="AQ18" s="500" t="str">
        <f>UPPER(MID('Other Deails'!$J$26,H1,1))</f>
        <v>7</v>
      </c>
      <c r="AR18" s="500" t="str">
        <f>UPPER(MID('Other Deails'!$J$26,I1,1))</f>
        <v>6</v>
      </c>
      <c r="AS18" s="500" t="str">
        <f>UPPER(MID('Other Deails'!$J$26,J1,1))</f>
        <v>5</v>
      </c>
      <c r="AT18" s="715" t="str">
        <f>UPPER(MID('Other Deails'!$J$26,K1,1))</f>
        <v>5</v>
      </c>
      <c r="AU18" s="716" t="str">
        <f>UPPER(MID('Other Deails'!$J$26,L1,1))</f>
        <v/>
      </c>
      <c r="AV18" s="716" t="str">
        <f>UPPER(MID('Other Deails'!$J$26,M1,1))</f>
        <v/>
      </c>
      <c r="AW18" s="716" t="str">
        <f>UPPER(MID('Other Deails'!$J$26,N1,1))</f>
        <v/>
      </c>
      <c r="AX18" s="56"/>
      <c r="AY18" s="56"/>
      <c r="AZ18" s="56"/>
      <c r="BA18" s="56"/>
      <c r="BB18" s="56"/>
    </row>
    <row r="19" spans="1:57" s="57" customFormat="1" ht="3.75" customHeight="1">
      <c r="A19" s="56"/>
      <c r="B19" s="56"/>
      <c r="C19" s="1211"/>
      <c r="D19" s="1212"/>
      <c r="E19" s="498"/>
      <c r="F19" s="391"/>
      <c r="G19" s="394"/>
      <c r="H19" s="394"/>
      <c r="I19" s="394"/>
      <c r="J19" s="394"/>
      <c r="K19" s="394"/>
      <c r="L19" s="394"/>
      <c r="M19" s="394"/>
      <c r="N19" s="394"/>
      <c r="O19" s="394"/>
      <c r="P19" s="394"/>
      <c r="Q19" s="394"/>
      <c r="R19" s="394"/>
      <c r="S19" s="394"/>
      <c r="T19" s="394"/>
      <c r="U19" s="394"/>
      <c r="V19" s="394"/>
      <c r="W19" s="394"/>
      <c r="X19" s="394"/>
      <c r="Y19" s="394"/>
      <c r="Z19" s="394"/>
      <c r="AA19" s="394"/>
      <c r="AB19" s="394"/>
      <c r="AC19" s="394"/>
      <c r="AD19" s="394"/>
      <c r="AE19" s="394"/>
      <c r="AF19" s="394"/>
      <c r="AG19" s="394"/>
      <c r="AH19" s="394"/>
      <c r="AI19" s="489"/>
      <c r="AJ19" s="485"/>
      <c r="AK19" s="485"/>
      <c r="AL19" s="485"/>
      <c r="AM19" s="485"/>
      <c r="AN19" s="485"/>
      <c r="AO19" s="485"/>
      <c r="AP19" s="485"/>
      <c r="AQ19" s="501"/>
      <c r="AR19" s="501"/>
      <c r="AS19" s="717"/>
      <c r="AT19" s="485"/>
      <c r="AU19" s="485"/>
      <c r="AV19" s="485"/>
      <c r="AW19" s="485"/>
      <c r="AX19" s="56"/>
      <c r="AY19" s="59"/>
      <c r="AZ19" s="59"/>
      <c r="BA19" s="59"/>
      <c r="BB19" s="59"/>
      <c r="BC19" s="59"/>
      <c r="BD19" s="59"/>
      <c r="BE19" s="59"/>
    </row>
    <row r="20" spans="1:57" s="57" customFormat="1" ht="5.25" customHeight="1">
      <c r="A20" s="56"/>
      <c r="B20" s="56"/>
      <c r="C20" s="1211"/>
      <c r="D20" s="1212"/>
      <c r="E20" s="549"/>
      <c r="F20" s="39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396"/>
      <c r="AE20" s="396"/>
      <c r="AF20" s="56"/>
      <c r="AG20" s="56"/>
      <c r="AH20" s="56"/>
      <c r="AI20" s="396"/>
      <c r="AJ20" s="396"/>
      <c r="AK20" s="396"/>
      <c r="AL20" s="396"/>
      <c r="AM20" s="396"/>
      <c r="AN20" s="396"/>
      <c r="AO20" s="396"/>
      <c r="AP20" s="396"/>
      <c r="AQ20" s="406"/>
      <c r="AR20" s="406"/>
      <c r="AS20" s="556"/>
      <c r="AT20" s="396"/>
      <c r="AU20" s="396"/>
      <c r="AV20" s="396"/>
      <c r="AW20" s="392"/>
      <c r="AX20" s="56"/>
      <c r="AY20" s="59"/>
      <c r="AZ20" s="59"/>
      <c r="BA20" s="59"/>
      <c r="BB20" s="59"/>
      <c r="BC20" s="59"/>
      <c r="BD20" s="59"/>
      <c r="BE20" s="59"/>
    </row>
    <row r="21" spans="1:57" s="57" customFormat="1" ht="18" customHeight="1">
      <c r="A21" s="56"/>
      <c r="B21" s="56"/>
      <c r="C21" s="1211"/>
      <c r="D21" s="1212"/>
      <c r="E21" s="558">
        <v>19</v>
      </c>
      <c r="F21" s="465" t="s">
        <v>551</v>
      </c>
      <c r="G21" s="59"/>
      <c r="H21" s="421"/>
      <c r="I21" s="56"/>
      <c r="J21" s="56"/>
      <c r="K21" s="56"/>
      <c r="L21" s="56"/>
      <c r="M21" s="56"/>
      <c r="N21" s="56"/>
      <c r="O21" s="56"/>
      <c r="P21" s="56"/>
      <c r="Q21" s="411" t="s">
        <v>446</v>
      </c>
      <c r="R21" s="205"/>
      <c r="S21" s="465" t="s">
        <v>552</v>
      </c>
      <c r="T21" s="56"/>
      <c r="U21" s="56"/>
      <c r="V21" s="56"/>
      <c r="W21" s="56"/>
      <c r="X21" s="553"/>
      <c r="Y21" s="205"/>
      <c r="Z21" s="465" t="s">
        <v>554</v>
      </c>
      <c r="AA21" s="56"/>
      <c r="AB21" s="56"/>
      <c r="AC21" s="56"/>
      <c r="AD21" s="381"/>
      <c r="AE21" s="56"/>
      <c r="AF21" s="59"/>
      <c r="AG21" s="59"/>
      <c r="AH21" s="59"/>
      <c r="AI21" s="59"/>
      <c r="AJ21" s="59"/>
      <c r="AK21" s="59"/>
      <c r="AL21" s="59"/>
      <c r="AM21" s="59"/>
      <c r="AN21" s="59"/>
      <c r="AO21" s="381"/>
      <c r="AP21" s="56"/>
      <c r="AQ21" s="421"/>
      <c r="AR21" s="421"/>
      <c r="AS21" s="421"/>
      <c r="AT21" s="421"/>
      <c r="AU21" s="411" t="s">
        <v>446</v>
      </c>
      <c r="AV21" s="557" t="s">
        <v>553</v>
      </c>
      <c r="AW21" s="509"/>
      <c r="AX21" s="56"/>
      <c r="AY21" s="56"/>
      <c r="AZ21" s="56"/>
      <c r="BA21" s="56"/>
      <c r="BB21" s="56"/>
    </row>
    <row r="22" spans="1:57" s="57" customFormat="1" ht="6" customHeight="1">
      <c r="A22" s="56"/>
      <c r="B22" s="56"/>
      <c r="C22" s="1211"/>
      <c r="D22" s="1212"/>
      <c r="E22" s="497"/>
      <c r="F22" s="394"/>
      <c r="G22" s="394"/>
      <c r="H22" s="394"/>
      <c r="I22" s="394"/>
      <c r="J22" s="394"/>
      <c r="K22" s="394"/>
      <c r="L22" s="394"/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94"/>
      <c r="AA22" s="394"/>
      <c r="AB22" s="394"/>
      <c r="AC22" s="394"/>
      <c r="AD22" s="394"/>
      <c r="AE22" s="394"/>
      <c r="AF22" s="394"/>
      <c r="AG22" s="394"/>
      <c r="AH22" s="394"/>
      <c r="AI22" s="394"/>
      <c r="AJ22" s="394"/>
      <c r="AK22" s="394"/>
      <c r="AL22" s="394"/>
      <c r="AM22" s="394"/>
      <c r="AN22" s="394"/>
      <c r="AO22" s="394"/>
      <c r="AP22" s="394"/>
      <c r="AQ22" s="401"/>
      <c r="AR22" s="401"/>
      <c r="AS22" s="377"/>
      <c r="AT22" s="394"/>
      <c r="AU22" s="394"/>
      <c r="AV22" s="394"/>
      <c r="AW22" s="489"/>
      <c r="AX22" s="56"/>
      <c r="AY22" s="59"/>
      <c r="AZ22" s="59"/>
      <c r="BA22" s="59"/>
      <c r="BB22" s="59"/>
      <c r="BC22" s="59"/>
      <c r="BD22" s="59"/>
      <c r="BE22" s="59"/>
    </row>
    <row r="23" spans="1:57" s="57" customFormat="1" ht="18" customHeight="1">
      <c r="A23" s="56"/>
      <c r="B23" s="56"/>
      <c r="C23" s="1211"/>
      <c r="D23" s="1212"/>
      <c r="E23" s="549">
        <v>20</v>
      </c>
      <c r="F23" s="513" t="s">
        <v>550</v>
      </c>
      <c r="G23" s="505"/>
      <c r="H23" s="499"/>
      <c r="I23" s="396"/>
      <c r="J23" s="396"/>
      <c r="K23" s="396"/>
      <c r="L23" s="396"/>
      <c r="M23" s="396"/>
      <c r="N23" s="396"/>
      <c r="O23" s="396"/>
      <c r="P23" s="396"/>
      <c r="Q23" s="396"/>
      <c r="R23" s="396"/>
      <c r="S23" s="396"/>
      <c r="T23" s="396"/>
      <c r="U23" s="396"/>
      <c r="V23" s="396"/>
      <c r="W23" s="396"/>
      <c r="X23" s="396"/>
      <c r="Y23" s="396"/>
      <c r="Z23" s="396"/>
      <c r="AA23" s="396"/>
      <c r="AB23" s="396"/>
      <c r="AC23" s="396"/>
      <c r="AD23" s="473"/>
      <c r="AE23" s="396"/>
      <c r="AF23" s="505"/>
      <c r="AG23" s="505"/>
      <c r="AH23" s="505"/>
      <c r="AI23" s="505"/>
      <c r="AJ23" s="505"/>
      <c r="AK23" s="505"/>
      <c r="AL23" s="505"/>
      <c r="AM23" s="505"/>
      <c r="AN23" s="505"/>
      <c r="AO23" s="473"/>
      <c r="AP23" s="396"/>
      <c r="AQ23" s="499"/>
      <c r="AR23" s="499"/>
      <c r="AS23" s="499"/>
      <c r="AT23" s="499"/>
      <c r="AU23" s="499"/>
      <c r="AV23" s="499"/>
      <c r="AW23" s="542"/>
      <c r="AX23" s="56"/>
      <c r="AY23" s="56"/>
      <c r="AZ23" s="56"/>
      <c r="BA23" s="56"/>
      <c r="BB23" s="56"/>
    </row>
    <row r="24" spans="1:57" s="57" customFormat="1" ht="6" customHeight="1">
      <c r="A24" s="56"/>
      <c r="B24" s="56"/>
      <c r="C24" s="596"/>
      <c r="D24" s="597"/>
      <c r="E24" s="549"/>
      <c r="F24" s="513"/>
      <c r="G24" s="505"/>
      <c r="H24" s="499"/>
      <c r="I24" s="396"/>
      <c r="J24" s="396"/>
      <c r="K24" s="396"/>
      <c r="L24" s="646"/>
      <c r="M24" s="646"/>
      <c r="N24" s="646"/>
      <c r="O24" s="646"/>
      <c r="P24" s="646"/>
      <c r="Q24" s="646"/>
      <c r="R24" s="646"/>
      <c r="S24" s="646"/>
      <c r="T24" s="646"/>
      <c r="U24" s="396"/>
      <c r="V24" s="396"/>
      <c r="W24" s="396"/>
      <c r="X24" s="396"/>
      <c r="Y24" s="396"/>
      <c r="Z24" s="396"/>
      <c r="AA24" s="396"/>
      <c r="AB24" s="396"/>
      <c r="AC24" s="396"/>
      <c r="AD24" s="473"/>
      <c r="AE24" s="396"/>
      <c r="AF24" s="505"/>
      <c r="AG24" s="505"/>
      <c r="AH24" s="505"/>
      <c r="AI24" s="505"/>
      <c r="AJ24" s="505"/>
      <c r="AK24" s="505"/>
      <c r="AL24" s="505"/>
      <c r="AM24" s="505"/>
      <c r="AN24" s="505"/>
      <c r="AO24" s="473"/>
      <c r="AP24" s="396"/>
      <c r="AQ24" s="499"/>
      <c r="AR24" s="499"/>
      <c r="AS24" s="499"/>
      <c r="AT24" s="499"/>
      <c r="AU24" s="499"/>
      <c r="AV24" s="499"/>
      <c r="AW24" s="542"/>
      <c r="AX24" s="56"/>
      <c r="AY24" s="56"/>
      <c r="AZ24" s="56"/>
      <c r="BA24" s="56"/>
      <c r="BB24" s="56"/>
    </row>
    <row r="25" spans="1:57" s="57" customFormat="1" ht="18" customHeight="1">
      <c r="A25" s="56"/>
      <c r="B25" s="56"/>
      <c r="C25" s="596"/>
      <c r="D25" s="597"/>
      <c r="E25" s="464" t="s">
        <v>612</v>
      </c>
      <c r="F25" s="465"/>
      <c r="G25" s="59"/>
      <c r="H25" s="421"/>
      <c r="I25" s="56"/>
      <c r="J25" s="56"/>
      <c r="K25" s="56"/>
      <c r="L25" s="642"/>
      <c r="M25" s="642"/>
      <c r="N25" s="642"/>
      <c r="O25" s="642"/>
      <c r="P25" s="642"/>
      <c r="Q25" s="642"/>
      <c r="R25" s="642"/>
      <c r="S25" s="642"/>
      <c r="T25" s="642"/>
      <c r="U25" s="56"/>
      <c r="V25" s="56"/>
      <c r="W25" s="464" t="s">
        <v>613</v>
      </c>
      <c r="X25" s="56"/>
      <c r="Y25" s="56"/>
      <c r="Z25" s="56"/>
      <c r="AA25" s="56"/>
      <c r="AB25" s="56"/>
      <c r="AC25" s="56"/>
      <c r="AD25" s="381"/>
      <c r="AE25" s="56"/>
      <c r="AF25" s="59"/>
      <c r="AG25" s="59"/>
      <c r="AH25" s="59"/>
      <c r="AI25" s="411" t="s">
        <v>446</v>
      </c>
      <c r="AJ25" s="421" t="s">
        <v>553</v>
      </c>
      <c r="AK25" s="411" t="s">
        <v>446</v>
      </c>
      <c r="AL25" s="59"/>
      <c r="AM25" s="421" t="s">
        <v>614</v>
      </c>
      <c r="AN25" s="59"/>
      <c r="AO25" s="381"/>
      <c r="AP25" s="411"/>
      <c r="AQ25" s="421"/>
      <c r="AR25" s="421" t="s">
        <v>615</v>
      </c>
      <c r="AS25" s="421"/>
      <c r="AT25" s="421"/>
      <c r="AU25" s="421"/>
      <c r="AV25" s="421"/>
      <c r="AW25" s="634"/>
      <c r="AX25" s="56"/>
      <c r="AY25" s="56"/>
      <c r="AZ25" s="56"/>
      <c r="BA25" s="56"/>
      <c r="BB25" s="56"/>
    </row>
    <row r="26" spans="1:57" s="57" customFormat="1" ht="6" customHeight="1">
      <c r="A26" s="56"/>
      <c r="B26" s="56"/>
      <c r="C26" s="413"/>
      <c r="D26" s="420"/>
      <c r="E26" s="497"/>
      <c r="F26" s="394"/>
      <c r="G26" s="394"/>
      <c r="H26" s="394"/>
      <c r="I26" s="394"/>
      <c r="J26" s="394"/>
      <c r="K26" s="394"/>
      <c r="L26" s="641"/>
      <c r="M26" s="641"/>
      <c r="N26" s="641"/>
      <c r="O26" s="641"/>
      <c r="P26" s="641"/>
      <c r="Q26" s="641"/>
      <c r="R26" s="641"/>
      <c r="S26" s="641"/>
      <c r="T26" s="641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401"/>
      <c r="AR26" s="401"/>
      <c r="AS26" s="377"/>
      <c r="AT26" s="394"/>
      <c r="AU26" s="394"/>
      <c r="AV26" s="394"/>
      <c r="AW26" s="489"/>
      <c r="AX26" s="56"/>
      <c r="AY26" s="59"/>
      <c r="AZ26" s="59"/>
      <c r="BA26" s="59"/>
      <c r="BB26" s="59"/>
      <c r="BC26" s="59"/>
      <c r="BD26" s="59"/>
      <c r="BE26" s="59"/>
    </row>
    <row r="27" spans="1:57" s="57" customFormat="1" ht="6" customHeight="1">
      <c r="A27" s="56"/>
      <c r="B27" s="56"/>
      <c r="C27" s="544"/>
      <c r="D27" s="544"/>
      <c r="E27" s="381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371"/>
      <c r="AR27" s="371"/>
      <c r="AS27" s="375"/>
      <c r="AT27" s="56"/>
      <c r="AU27" s="56"/>
      <c r="AV27" s="56"/>
      <c r="AW27" s="56"/>
      <c r="AX27" s="56"/>
      <c r="AY27" s="59"/>
      <c r="AZ27" s="59"/>
      <c r="BA27" s="59"/>
      <c r="BB27" s="59"/>
      <c r="BC27" s="59"/>
      <c r="BD27" s="59"/>
      <c r="BE27" s="59"/>
    </row>
    <row r="28" spans="1:57" s="59" customFormat="1" ht="18" customHeight="1">
      <c r="A28" s="56"/>
      <c r="B28" s="370"/>
      <c r="C28" s="562">
        <v>21</v>
      </c>
      <c r="D28" s="563"/>
      <c r="E28" s="513" t="s">
        <v>636</v>
      </c>
      <c r="F28" s="513"/>
      <c r="G28" s="513"/>
      <c r="H28" s="513"/>
      <c r="I28" s="513"/>
      <c r="J28" s="513"/>
      <c r="K28" s="513"/>
      <c r="L28" s="513"/>
      <c r="M28" s="513"/>
      <c r="N28" s="513"/>
      <c r="O28" s="513"/>
      <c r="P28" s="513"/>
      <c r="Q28" s="513"/>
      <c r="R28" s="513"/>
      <c r="S28" s="513"/>
      <c r="T28" s="513"/>
      <c r="U28" s="513"/>
      <c r="V28" s="513"/>
      <c r="W28" s="424"/>
      <c r="X28" s="424"/>
      <c r="Y28" s="424"/>
      <c r="Z28" s="424"/>
      <c r="AA28" s="424"/>
      <c r="AB28" s="424"/>
      <c r="AC28" s="424"/>
      <c r="AD28" s="424"/>
      <c r="AE28" s="424"/>
      <c r="AF28" s="425"/>
      <c r="AG28" s="425"/>
      <c r="AH28" s="425"/>
      <c r="AI28" s="425"/>
      <c r="AJ28" s="425"/>
      <c r="AK28" s="425"/>
      <c r="AL28" s="529"/>
      <c r="AM28" s="529"/>
      <c r="AN28" s="425"/>
      <c r="AO28" s="560"/>
      <c r="AP28" s="560"/>
      <c r="AQ28" s="425"/>
      <c r="AR28" s="560"/>
      <c r="AS28" s="560"/>
      <c r="AT28" s="560"/>
      <c r="AU28" s="560"/>
      <c r="AV28" s="425"/>
      <c r="AW28" s="561"/>
      <c r="AX28" s="525"/>
      <c r="AY28" s="56"/>
    </row>
    <row r="29" spans="1:57" s="59" customFormat="1" ht="6" customHeight="1">
      <c r="A29" s="56"/>
      <c r="B29" s="370"/>
      <c r="C29" s="564"/>
      <c r="D29" s="565"/>
      <c r="E29" s="394"/>
      <c r="F29" s="394"/>
      <c r="G29" s="394"/>
      <c r="H29" s="394"/>
      <c r="I29" s="394"/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56"/>
      <c r="AF29" s="554"/>
      <c r="AG29" s="554"/>
      <c r="AH29" s="554"/>
      <c r="AI29" s="554"/>
      <c r="AJ29" s="554"/>
      <c r="AK29" s="554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397"/>
      <c r="AX29" s="56"/>
      <c r="AY29" s="56"/>
    </row>
    <row r="30" spans="1:57" s="59" customFormat="1" ht="27" customHeight="1">
      <c r="A30" s="56"/>
      <c r="B30" s="370"/>
      <c r="C30" s="1233" t="s">
        <v>573</v>
      </c>
      <c r="D30" s="1216" t="s">
        <v>562</v>
      </c>
      <c r="E30" s="1161" t="s">
        <v>568</v>
      </c>
      <c r="F30" s="1162"/>
      <c r="G30" s="1162"/>
      <c r="H30" s="1162"/>
      <c r="I30" s="1162"/>
      <c r="J30" s="1162"/>
      <c r="K30" s="1162"/>
      <c r="L30" s="1162"/>
      <c r="M30" s="1162"/>
      <c r="N30" s="1163"/>
      <c r="O30" s="1161" t="s">
        <v>569</v>
      </c>
      <c r="P30" s="1162"/>
      <c r="Q30" s="1162"/>
      <c r="R30" s="1162"/>
      <c r="S30" s="1162"/>
      <c r="T30" s="1162"/>
      <c r="U30" s="1162"/>
      <c r="V30" s="1162"/>
      <c r="W30" s="1162"/>
      <c r="X30" s="1163"/>
      <c r="Y30" s="1161" t="s">
        <v>571</v>
      </c>
      <c r="Z30" s="1162"/>
      <c r="AA30" s="1162"/>
      <c r="AB30" s="1162"/>
      <c r="AC30" s="1163"/>
      <c r="AD30" s="1161" t="s">
        <v>570</v>
      </c>
      <c r="AE30" s="1162"/>
      <c r="AF30" s="1162"/>
      <c r="AG30" s="1162"/>
      <c r="AH30" s="1163"/>
      <c r="AI30" s="1161" t="s">
        <v>572</v>
      </c>
      <c r="AJ30" s="1162"/>
      <c r="AK30" s="1162"/>
      <c r="AL30" s="1162"/>
      <c r="AM30" s="1163"/>
      <c r="AN30" s="1161" t="s">
        <v>560</v>
      </c>
      <c r="AO30" s="1162"/>
      <c r="AP30" s="1162"/>
      <c r="AQ30" s="1162"/>
      <c r="AR30" s="1163"/>
      <c r="AS30" s="1161" t="s">
        <v>650</v>
      </c>
      <c r="AT30" s="1162"/>
      <c r="AU30" s="1162"/>
      <c r="AV30" s="1162"/>
      <c r="AW30" s="1163"/>
      <c r="AX30" s="56"/>
      <c r="AY30" s="56"/>
    </row>
    <row r="31" spans="1:57" s="59" customFormat="1" ht="27" customHeight="1">
      <c r="A31" s="56"/>
      <c r="B31" s="370"/>
      <c r="C31" s="1234"/>
      <c r="D31" s="1217"/>
      <c r="E31" s="1164"/>
      <c r="F31" s="1165"/>
      <c r="G31" s="1165"/>
      <c r="H31" s="1165"/>
      <c r="I31" s="1165"/>
      <c r="J31" s="1165"/>
      <c r="K31" s="1165"/>
      <c r="L31" s="1165"/>
      <c r="M31" s="1165"/>
      <c r="N31" s="1166"/>
      <c r="O31" s="1164"/>
      <c r="P31" s="1165"/>
      <c r="Q31" s="1165"/>
      <c r="R31" s="1165"/>
      <c r="S31" s="1165"/>
      <c r="T31" s="1165"/>
      <c r="U31" s="1165"/>
      <c r="V31" s="1165"/>
      <c r="W31" s="1165"/>
      <c r="X31" s="1166"/>
      <c r="Y31" s="1164"/>
      <c r="Z31" s="1165"/>
      <c r="AA31" s="1165"/>
      <c r="AB31" s="1165"/>
      <c r="AC31" s="1166"/>
      <c r="AD31" s="1164"/>
      <c r="AE31" s="1165"/>
      <c r="AF31" s="1165"/>
      <c r="AG31" s="1165"/>
      <c r="AH31" s="1166"/>
      <c r="AI31" s="1164"/>
      <c r="AJ31" s="1165"/>
      <c r="AK31" s="1165"/>
      <c r="AL31" s="1165"/>
      <c r="AM31" s="1166"/>
      <c r="AN31" s="1164"/>
      <c r="AO31" s="1165"/>
      <c r="AP31" s="1165"/>
      <c r="AQ31" s="1165"/>
      <c r="AR31" s="1166"/>
      <c r="AS31" s="1164" t="str">
        <f>Calculation!R83</f>
        <v xml:space="preserve"> </v>
      </c>
      <c r="AT31" s="1165"/>
      <c r="AU31" s="1165"/>
      <c r="AV31" s="1165"/>
      <c r="AW31" s="1166"/>
      <c r="AX31" s="525"/>
      <c r="AY31" s="56"/>
    </row>
    <row r="32" spans="1:57" s="59" customFormat="1" ht="18" customHeight="1">
      <c r="A32" s="56"/>
      <c r="B32" s="370"/>
      <c r="C32" s="1234"/>
      <c r="D32" s="594">
        <v>1</v>
      </c>
      <c r="E32" s="1167">
        <v>2</v>
      </c>
      <c r="F32" s="1168"/>
      <c r="G32" s="1168"/>
      <c r="H32" s="1168"/>
      <c r="I32" s="1168"/>
      <c r="J32" s="1168"/>
      <c r="K32" s="1168"/>
      <c r="L32" s="1168"/>
      <c r="M32" s="1168"/>
      <c r="N32" s="1169"/>
      <c r="O32" s="1167">
        <v>3</v>
      </c>
      <c r="P32" s="1168"/>
      <c r="Q32" s="1168"/>
      <c r="R32" s="1168"/>
      <c r="S32" s="1168"/>
      <c r="T32" s="1168"/>
      <c r="U32" s="1168"/>
      <c r="V32" s="1168"/>
      <c r="W32" s="1168"/>
      <c r="X32" s="1169"/>
      <c r="Y32" s="1167" t="s">
        <v>577</v>
      </c>
      <c r="Z32" s="1168"/>
      <c r="AA32" s="1168"/>
      <c r="AB32" s="1168"/>
      <c r="AC32" s="1168"/>
      <c r="AD32" s="1167" t="s">
        <v>578</v>
      </c>
      <c r="AE32" s="1168"/>
      <c r="AF32" s="1168"/>
      <c r="AG32" s="1168"/>
      <c r="AH32" s="1169"/>
      <c r="AI32" s="1167" t="s">
        <v>579</v>
      </c>
      <c r="AJ32" s="1168"/>
      <c r="AK32" s="1168"/>
      <c r="AL32" s="1168"/>
      <c r="AM32" s="1169"/>
      <c r="AN32" s="1167" t="s">
        <v>580</v>
      </c>
      <c r="AO32" s="1168"/>
      <c r="AP32" s="1168"/>
      <c r="AQ32" s="1168"/>
      <c r="AR32" s="1169"/>
      <c r="AS32" s="1167" t="s">
        <v>581</v>
      </c>
      <c r="AT32" s="1168"/>
      <c r="AU32" s="1168"/>
      <c r="AV32" s="1168"/>
      <c r="AW32" s="1169"/>
      <c r="AX32" s="525"/>
      <c r="AY32" s="56"/>
    </row>
    <row r="33" spans="1:51" s="59" customFormat="1" ht="18" customHeight="1">
      <c r="A33" s="56"/>
      <c r="B33" s="370"/>
      <c r="C33" s="1234"/>
      <c r="D33" s="1215" t="s">
        <v>508</v>
      </c>
      <c r="E33" s="648"/>
      <c r="F33" s="649"/>
      <c r="G33" s="649"/>
      <c r="H33" s="649"/>
      <c r="I33" s="649"/>
      <c r="J33" s="649"/>
      <c r="K33" s="649"/>
      <c r="L33" s="649"/>
      <c r="M33" s="649"/>
      <c r="N33" s="650"/>
      <c r="O33" s="715" t="str">
        <f>UPPER(MID('Other Deails'!$D$19,A1,1))</f>
        <v>A</v>
      </c>
      <c r="P33" s="715" t="str">
        <f>UPPER(MID('Other Deails'!$D$19,B1,1))</f>
        <v>D</v>
      </c>
      <c r="Q33" s="715" t="str">
        <f>UPPER(MID('Other Deails'!$D$19,C1,1))</f>
        <v>D</v>
      </c>
      <c r="R33" s="715" t="str">
        <f>UPPER(MID('Other Deails'!$D$19,D1,1))</f>
        <v>I</v>
      </c>
      <c r="S33" s="715" t="str">
        <f>UPPER(MID('Other Deails'!$D$19,E1,1))</f>
        <v>S</v>
      </c>
      <c r="T33" s="715" t="str">
        <f>UPPER(MID('Other Deails'!$D$19,F1,1))</f>
        <v>A</v>
      </c>
      <c r="U33" s="715" t="str">
        <f>UPPER(MID('Other Deails'!$D$19,G1,1))</f>
        <v>N</v>
      </c>
      <c r="V33" s="715" t="str">
        <f>UPPER(MID('Other Deails'!$D$19,H1,1))</f>
        <v>A</v>
      </c>
      <c r="W33" s="715" t="str">
        <f>UPPER(MID('Other Deails'!$D$19,I1,1))</f>
        <v>L</v>
      </c>
      <c r="X33" s="715" t="str">
        <f>UPPER(MID('Other Deails'!$D$19,J1,1))</f>
        <v xml:space="preserve"> </v>
      </c>
      <c r="Y33" s="1238">
        <f>'16_1'!AI55</f>
        <v>120755</v>
      </c>
      <c r="Z33" s="987"/>
      <c r="AA33" s="987"/>
      <c r="AB33" s="987"/>
      <c r="AC33" s="1239"/>
      <c r="AD33" s="1149">
        <f>'16_2'!AP27+'16_2'!AP29</f>
        <v>37200</v>
      </c>
      <c r="AE33" s="1150"/>
      <c r="AF33" s="1150"/>
      <c r="AG33" s="1150"/>
      <c r="AH33" s="1151"/>
      <c r="AI33" s="1149">
        <f>Calculation!V77</f>
        <v>0</v>
      </c>
      <c r="AJ33" s="1150"/>
      <c r="AK33" s="1150"/>
      <c r="AL33" s="1150"/>
      <c r="AM33" s="1151"/>
      <c r="AN33" s="1155">
        <f>Calculation!V82</f>
        <v>0</v>
      </c>
      <c r="AO33" s="1156"/>
      <c r="AP33" s="1156"/>
      <c r="AQ33" s="1156"/>
      <c r="AR33" s="1157"/>
      <c r="AS33" s="1155">
        <f>Calculation!V83</f>
        <v>0</v>
      </c>
      <c r="AT33" s="1156"/>
      <c r="AU33" s="1156"/>
      <c r="AV33" s="1156"/>
      <c r="AW33" s="1157"/>
      <c r="AX33" s="525"/>
      <c r="AY33" s="56"/>
    </row>
    <row r="34" spans="1:51" s="59" customFormat="1" ht="18" customHeight="1">
      <c r="A34" s="56"/>
      <c r="B34" s="370"/>
      <c r="C34" s="1234"/>
      <c r="D34" s="1214"/>
      <c r="E34" s="410" t="str">
        <f>UPPER(MID('Other Deails'!$D$16,A1,1))</f>
        <v>B</v>
      </c>
      <c r="F34" s="410" t="str">
        <f>UPPER(MID('Other Deails'!$D$16,B1,1))</f>
        <v>R</v>
      </c>
      <c r="G34" s="410" t="str">
        <f>UPPER(MID('Other Deails'!$D$16,C1,1))</f>
        <v>D</v>
      </c>
      <c r="H34" s="410" t="str">
        <f>UPPER(MID('Other Deails'!$D$16,D1,1))</f>
        <v>R</v>
      </c>
      <c r="I34" s="410" t="str">
        <f>UPPER(MID('Other Deails'!$D$16,E1,1))</f>
        <v>O</v>
      </c>
      <c r="J34" s="410" t="str">
        <f>UPPER(MID('Other Deails'!$D$16,F1,1))</f>
        <v>O</v>
      </c>
      <c r="K34" s="410" t="str">
        <f>UPPER(MID('Other Deails'!$D$16,G1,1))</f>
        <v>8</v>
      </c>
      <c r="L34" s="410" t="str">
        <f>UPPER(MID('Other Deails'!$D$16,H1,1))</f>
        <v>4</v>
      </c>
      <c r="M34" s="410" t="str">
        <f>UPPER(MID('Other Deails'!$D$16,I1,1))</f>
        <v>1</v>
      </c>
      <c r="N34" s="410" t="str">
        <f>UPPER(MID('Other Deails'!$D$16,J1,1))</f>
        <v>B</v>
      </c>
      <c r="O34" s="715" t="str">
        <f>UPPER(MID('Other Deails'!$D$19,K1,1))</f>
        <v>D</v>
      </c>
      <c r="P34" s="715" t="str">
        <f>UPPER(MID('Other Deails'!$D$19,L1,1))</f>
        <v>I</v>
      </c>
      <c r="Q34" s="715" t="str">
        <f>UPPER(MID('Other Deails'!$D$19,M1,1))</f>
        <v>R</v>
      </c>
      <c r="R34" s="715" t="str">
        <f>UPPER(MID('Other Deails'!$D$19,N1,1))</f>
        <v>E</v>
      </c>
      <c r="S34" s="715" t="str">
        <f>UPPER(MID('Other Deails'!$D$19,O1,1))</f>
        <v>C</v>
      </c>
      <c r="T34" s="715" t="str">
        <f>UPPER(MID('Other Deails'!$D$19,P1,1))</f>
        <v>T</v>
      </c>
      <c r="U34" s="715" t="str">
        <f>UPPER(MID('Other Deails'!$D$19,Q1,1))</f>
        <v>O</v>
      </c>
      <c r="V34" s="715" t="str">
        <f>UPPER(MID('Other Deails'!$D$19,R1,1))</f>
        <v>R</v>
      </c>
      <c r="W34" s="715" t="str">
        <f>UPPER(MID('Other Deails'!$D$19,S1,1))</f>
        <v xml:space="preserve"> </v>
      </c>
      <c r="X34" s="715" t="str">
        <f>UPPER(MID('Other Deails'!$D$19,T1,1))</f>
        <v>O</v>
      </c>
      <c r="Y34" s="1240"/>
      <c r="Z34" s="1241"/>
      <c r="AA34" s="1241"/>
      <c r="AB34" s="1241"/>
      <c r="AC34" s="1217"/>
      <c r="AD34" s="1152"/>
      <c r="AE34" s="1153"/>
      <c r="AF34" s="1153"/>
      <c r="AG34" s="1153"/>
      <c r="AH34" s="1154"/>
      <c r="AI34" s="1152"/>
      <c r="AJ34" s="1153"/>
      <c r="AK34" s="1153"/>
      <c r="AL34" s="1153"/>
      <c r="AM34" s="1154"/>
      <c r="AN34" s="1158"/>
      <c r="AO34" s="1159"/>
      <c r="AP34" s="1159"/>
      <c r="AQ34" s="1159"/>
      <c r="AR34" s="1160"/>
      <c r="AS34" s="1158"/>
      <c r="AT34" s="1159"/>
      <c r="AU34" s="1159"/>
      <c r="AV34" s="1159"/>
      <c r="AW34" s="1160"/>
      <c r="AX34" s="525"/>
      <c r="AY34" s="56"/>
    </row>
    <row r="35" spans="1:51" s="59" customFormat="1" ht="18" customHeight="1">
      <c r="A35" s="56"/>
      <c r="B35" s="370"/>
      <c r="C35" s="1234"/>
      <c r="D35" s="1213" t="s">
        <v>563</v>
      </c>
      <c r="E35" s="648"/>
      <c r="F35" s="649"/>
      <c r="G35" s="649"/>
      <c r="H35" s="649"/>
      <c r="I35" s="649"/>
      <c r="J35" s="649"/>
      <c r="K35" s="649"/>
      <c r="L35" s="649"/>
      <c r="M35" s="649"/>
      <c r="N35" s="652"/>
      <c r="O35" s="715" t="str">
        <f>UPPER(MID('Other Deails'!$D$19,U1,1))</f>
        <v>F</v>
      </c>
      <c r="P35" s="715" t="str">
        <f>UPPER(MID('Other Deails'!$D$19,V1,1))</f>
        <v xml:space="preserve"> </v>
      </c>
      <c r="Q35" s="715" t="str">
        <f>UPPER(MID('Other Deails'!$D$19,W1,1))</f>
        <v>A</v>
      </c>
      <c r="R35" s="715" t="str">
        <f>UPPER(MID('Other Deails'!$D$19,X1,1))</f>
        <v>N</v>
      </c>
      <c r="S35" s="715" t="str">
        <f>UPPER(MID('Other Deails'!$D$19,Y1,1))</f>
        <v>I</v>
      </c>
      <c r="T35" s="715" t="str">
        <f>UPPER(MID('Other Deails'!$D$19,Z1,1))</f>
        <v>M</v>
      </c>
      <c r="U35" s="715" t="str">
        <f>UPPER(MID('Other Deails'!$D$19,AA1,1))</f>
        <v>A</v>
      </c>
      <c r="V35" s="715" t="str">
        <f>UPPER(MID('Other Deails'!$D$19,AB1,1))</f>
        <v>L</v>
      </c>
      <c r="W35" s="715" t="str">
        <f>UPPER(MID('Other Deails'!$D$19,AC1,1))</f>
        <v xml:space="preserve"> </v>
      </c>
      <c r="X35" s="715" t="str">
        <f>UPPER(MID('Other Deails'!$D$19,AD1,1))</f>
        <v>H</v>
      </c>
      <c r="Y35" s="1221"/>
      <c r="Z35" s="1222"/>
      <c r="AA35" s="1222"/>
      <c r="AB35" s="1222"/>
      <c r="AC35" s="1223"/>
      <c r="AD35" s="1221"/>
      <c r="AE35" s="1222"/>
      <c r="AF35" s="1222"/>
      <c r="AG35" s="1222"/>
      <c r="AH35" s="1223"/>
      <c r="AI35" s="1227"/>
      <c r="AJ35" s="1228"/>
      <c r="AK35" s="1228"/>
      <c r="AL35" s="1228"/>
      <c r="AM35" s="1229"/>
      <c r="AN35" s="1218"/>
      <c r="AO35" s="1219"/>
      <c r="AP35" s="1219"/>
      <c r="AQ35" s="1219"/>
      <c r="AR35" s="1220"/>
      <c r="AS35" s="1218"/>
      <c r="AT35" s="1219"/>
      <c r="AU35" s="1219"/>
      <c r="AV35" s="1219"/>
      <c r="AW35" s="1220"/>
      <c r="AX35" s="525"/>
      <c r="AY35" s="56"/>
    </row>
    <row r="36" spans="1:51" s="59" customFormat="1" ht="18" customHeight="1">
      <c r="A36" s="56"/>
      <c r="B36" s="370"/>
      <c r="C36" s="1234"/>
      <c r="D36" s="1214"/>
      <c r="E36" s="537"/>
      <c r="F36" s="653"/>
      <c r="G36" s="653"/>
      <c r="H36" s="653"/>
      <c r="I36" s="653"/>
      <c r="J36" s="653"/>
      <c r="K36" s="653"/>
      <c r="L36" s="653"/>
      <c r="M36" s="653"/>
      <c r="N36" s="662"/>
      <c r="O36" s="715" t="str">
        <f>UPPER(MID('Other Deails'!$D$19,AE1,1))</f>
        <v>U</v>
      </c>
      <c r="P36" s="715" t="str">
        <f>UPPER(MID('Other Deails'!$D$19,AF1,1))</f>
        <v>S</v>
      </c>
      <c r="Q36" s="715" t="str">
        <f>UPPER(MID('Other Deails'!$D$19,AG1,1))</f>
        <v>U</v>
      </c>
      <c r="R36" s="715" t="str">
        <f>UPPER(MID('Other Deails'!$D$19,AH1,1))</f>
        <v>B</v>
      </c>
      <c r="S36" s="715" t="str">
        <f>UPPER(MID('Other Deails'!$D$19,AI1,1))</f>
        <v>A</v>
      </c>
      <c r="T36" s="715" t="str">
        <f>UPPER(MID('Other Deails'!$D$19,AJ1,1))</f>
        <v>N</v>
      </c>
      <c r="U36" s="715" t="str">
        <f>UPPER(MID('Other Deails'!$D$19,AK1,1))</f>
        <v>D</v>
      </c>
      <c r="V36" s="715" t="str">
        <f>UPPER(MID('Other Deails'!$D$19,AL1,1))</f>
        <v>A</v>
      </c>
      <c r="W36" s="715" t="str">
        <f>UPPER(MID('Other Deails'!$D$19,AM1,1))</f>
        <v>R</v>
      </c>
      <c r="X36" s="715" t="str">
        <f>UPPER(MID('Other Deails'!$D$19,AN1,1))</f>
        <v>Y</v>
      </c>
      <c r="Y36" s="1224"/>
      <c r="Z36" s="1225"/>
      <c r="AA36" s="1225"/>
      <c r="AB36" s="1225"/>
      <c r="AC36" s="1226"/>
      <c r="AD36" s="1224"/>
      <c r="AE36" s="1225"/>
      <c r="AF36" s="1225"/>
      <c r="AG36" s="1225"/>
      <c r="AH36" s="1226"/>
      <c r="AI36" s="1230"/>
      <c r="AJ36" s="1231"/>
      <c r="AK36" s="1231"/>
      <c r="AL36" s="1231"/>
      <c r="AM36" s="1232"/>
      <c r="AN36" s="1146"/>
      <c r="AO36" s="1147"/>
      <c r="AP36" s="1147"/>
      <c r="AQ36" s="1147"/>
      <c r="AR36" s="1148"/>
      <c r="AS36" s="1146"/>
      <c r="AT36" s="1147"/>
      <c r="AU36" s="1147"/>
      <c r="AV36" s="1147"/>
      <c r="AW36" s="1148"/>
      <c r="AX36" s="525"/>
      <c r="AY36" s="56"/>
    </row>
    <row r="37" spans="1:51" s="59" customFormat="1" ht="18" customHeight="1">
      <c r="A37" s="56"/>
      <c r="B37" s="370"/>
      <c r="C37" s="1234"/>
      <c r="D37" s="1213" t="s">
        <v>564</v>
      </c>
      <c r="E37" s="648"/>
      <c r="F37" s="649"/>
      <c r="G37" s="649"/>
      <c r="H37" s="649"/>
      <c r="I37" s="649"/>
      <c r="J37" s="649"/>
      <c r="K37" s="649"/>
      <c r="L37" s="649"/>
      <c r="M37" s="649"/>
      <c r="N37" s="652"/>
      <c r="O37" s="713"/>
      <c r="P37" s="713"/>
      <c r="Q37" s="713"/>
      <c r="R37" s="713"/>
      <c r="S37" s="713"/>
      <c r="T37" s="713"/>
      <c r="U37" s="713"/>
      <c r="V37" s="713"/>
      <c r="W37" s="713"/>
      <c r="X37" s="713"/>
      <c r="Y37" s="1221"/>
      <c r="Z37" s="1222"/>
      <c r="AA37" s="1222"/>
      <c r="AB37" s="1222"/>
      <c r="AC37" s="1223"/>
      <c r="AD37" s="1221"/>
      <c r="AE37" s="1222"/>
      <c r="AF37" s="1222"/>
      <c r="AG37" s="1222"/>
      <c r="AH37" s="1223"/>
      <c r="AI37" s="1227"/>
      <c r="AJ37" s="1228"/>
      <c r="AK37" s="1228"/>
      <c r="AL37" s="1228"/>
      <c r="AM37" s="1229"/>
      <c r="AN37" s="1218"/>
      <c r="AO37" s="1219"/>
      <c r="AP37" s="1219"/>
      <c r="AQ37" s="1219"/>
      <c r="AR37" s="1220"/>
      <c r="AS37" s="1218"/>
      <c r="AT37" s="1219"/>
      <c r="AU37" s="1219"/>
      <c r="AV37" s="1219"/>
      <c r="AW37" s="1220"/>
      <c r="AX37" s="525"/>
      <c r="AY37" s="56"/>
    </row>
    <row r="38" spans="1:51" s="59" customFormat="1" ht="18" customHeight="1">
      <c r="A38" s="56"/>
      <c r="B38" s="370"/>
      <c r="C38" s="1234"/>
      <c r="D38" s="1214"/>
      <c r="E38" s="537"/>
      <c r="F38" s="653"/>
      <c r="G38" s="653"/>
      <c r="H38" s="653"/>
      <c r="I38" s="653"/>
      <c r="J38" s="653"/>
      <c r="K38" s="653"/>
      <c r="L38" s="653"/>
      <c r="M38" s="653"/>
      <c r="N38" s="662"/>
      <c r="O38" s="651"/>
      <c r="P38" s="651"/>
      <c r="Q38" s="651"/>
      <c r="R38" s="651"/>
      <c r="S38" s="651"/>
      <c r="T38" s="651"/>
      <c r="U38" s="651"/>
      <c r="V38" s="651"/>
      <c r="W38" s="651"/>
      <c r="X38" s="651"/>
      <c r="Y38" s="1224"/>
      <c r="Z38" s="1225"/>
      <c r="AA38" s="1225"/>
      <c r="AB38" s="1225"/>
      <c r="AC38" s="1226"/>
      <c r="AD38" s="1224"/>
      <c r="AE38" s="1225"/>
      <c r="AF38" s="1225"/>
      <c r="AG38" s="1225"/>
      <c r="AH38" s="1226"/>
      <c r="AI38" s="1230"/>
      <c r="AJ38" s="1231"/>
      <c r="AK38" s="1231"/>
      <c r="AL38" s="1231"/>
      <c r="AM38" s="1232"/>
      <c r="AN38" s="1146"/>
      <c r="AO38" s="1147"/>
      <c r="AP38" s="1147"/>
      <c r="AQ38" s="1147"/>
      <c r="AR38" s="1148"/>
      <c r="AS38" s="1146"/>
      <c r="AT38" s="1147"/>
      <c r="AU38" s="1147"/>
      <c r="AV38" s="1147"/>
      <c r="AW38" s="1148"/>
      <c r="AX38" s="525"/>
      <c r="AY38" s="56"/>
    </row>
    <row r="39" spans="1:51" s="57" customFormat="1" ht="6" customHeight="1">
      <c r="A39" s="56"/>
      <c r="B39" s="370"/>
      <c r="C39" s="544"/>
      <c r="D39" s="447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  <c r="T39" s="396"/>
      <c r="U39" s="396"/>
      <c r="V39" s="396"/>
      <c r="W39" s="424"/>
      <c r="X39" s="424"/>
      <c r="Y39" s="424"/>
      <c r="Z39" s="424"/>
      <c r="AA39" s="424"/>
      <c r="AB39" s="424"/>
      <c r="AC39" s="424"/>
      <c r="AD39" s="424"/>
      <c r="AE39" s="424"/>
      <c r="AF39" s="425"/>
      <c r="AG39" s="425"/>
      <c r="AH39" s="425"/>
      <c r="AI39" s="425"/>
      <c r="AJ39" s="425"/>
      <c r="AK39" s="425"/>
      <c r="AL39" s="529"/>
      <c r="AM39" s="529"/>
      <c r="AN39" s="529"/>
      <c r="AO39" s="406"/>
      <c r="AP39" s="406"/>
      <c r="AQ39" s="406"/>
      <c r="AR39" s="406"/>
      <c r="AS39" s="406"/>
      <c r="AT39" s="406"/>
      <c r="AU39" s="406"/>
      <c r="AV39" s="530"/>
      <c r="AW39" s="531"/>
      <c r="AX39" s="525"/>
      <c r="AY39" s="56"/>
    </row>
    <row r="40" spans="1:51" s="59" customFormat="1" ht="18" customHeight="1">
      <c r="A40" s="56"/>
      <c r="B40" s="370"/>
      <c r="C40" s="562">
        <v>22</v>
      </c>
      <c r="D40" s="563"/>
      <c r="E40" s="513" t="s">
        <v>555</v>
      </c>
      <c r="F40" s="513"/>
      <c r="G40" s="513"/>
      <c r="H40" s="513"/>
      <c r="I40" s="513"/>
      <c r="J40" s="513"/>
      <c r="K40" s="513"/>
      <c r="L40" s="513"/>
      <c r="M40" s="513"/>
      <c r="N40" s="513"/>
      <c r="O40" s="513"/>
      <c r="P40" s="513"/>
      <c r="Q40" s="513"/>
      <c r="R40" s="513"/>
      <c r="S40" s="513"/>
      <c r="T40" s="513"/>
      <c r="U40" s="513"/>
      <c r="V40" s="513"/>
      <c r="W40" s="424"/>
      <c r="X40" s="424"/>
      <c r="Y40" s="424"/>
      <c r="Z40" s="424"/>
      <c r="AA40" s="424"/>
      <c r="AB40" s="424"/>
      <c r="AC40" s="424"/>
      <c r="AD40" s="424"/>
      <c r="AE40" s="424"/>
      <c r="AF40" s="425"/>
      <c r="AG40" s="425"/>
      <c r="AH40" s="425"/>
      <c r="AI40" s="425"/>
      <c r="AJ40" s="425"/>
      <c r="AK40" s="425"/>
      <c r="AL40" s="529"/>
      <c r="AM40" s="529"/>
      <c r="AN40" s="425"/>
      <c r="AO40" s="560"/>
      <c r="AP40" s="560"/>
      <c r="AQ40" s="494"/>
      <c r="AR40" s="574"/>
      <c r="AS40" s="574"/>
      <c r="AT40" s="574"/>
      <c r="AU40" s="574"/>
      <c r="AV40" s="494"/>
      <c r="AW40" s="575"/>
      <c r="AX40" s="525"/>
      <c r="AY40" s="56"/>
    </row>
    <row r="41" spans="1:51" s="59" customFormat="1" ht="6" customHeight="1">
      <c r="A41" s="56"/>
      <c r="B41" s="370"/>
      <c r="C41" s="564"/>
      <c r="D41" s="565"/>
      <c r="E41" s="394"/>
      <c r="F41" s="394"/>
      <c r="G41" s="394"/>
      <c r="H41" s="394"/>
      <c r="I41" s="394"/>
      <c r="J41" s="394"/>
      <c r="K41" s="394"/>
      <c r="L41" s="394"/>
      <c r="M41" s="394"/>
      <c r="N41" s="394"/>
      <c r="O41" s="394"/>
      <c r="P41" s="394"/>
      <c r="Q41" s="394"/>
      <c r="R41" s="394"/>
      <c r="S41" s="394"/>
      <c r="T41" s="394"/>
      <c r="U41" s="394"/>
      <c r="V41" s="394"/>
      <c r="W41" s="394"/>
      <c r="X41" s="394"/>
      <c r="Y41" s="394"/>
      <c r="Z41" s="394"/>
      <c r="AA41" s="394"/>
      <c r="AB41" s="394"/>
      <c r="AC41" s="394"/>
      <c r="AD41" s="394"/>
      <c r="AE41" s="56"/>
      <c r="AF41" s="554"/>
      <c r="AG41" s="554"/>
      <c r="AH41" s="554"/>
      <c r="AI41" s="554"/>
      <c r="AJ41" s="554"/>
      <c r="AK41" s="554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397"/>
      <c r="AX41" s="56"/>
      <c r="AY41" s="56"/>
    </row>
    <row r="42" spans="1:51" s="59" customFormat="1" ht="27.75" customHeight="1">
      <c r="A42" s="56"/>
      <c r="B42" s="370"/>
      <c r="C42" s="1233" t="s">
        <v>565</v>
      </c>
      <c r="D42" s="1216" t="s">
        <v>594</v>
      </c>
      <c r="E42" s="1161" t="s">
        <v>556</v>
      </c>
      <c r="F42" s="1162"/>
      <c r="G42" s="1162"/>
      <c r="H42" s="1162"/>
      <c r="I42" s="1162"/>
      <c r="J42" s="1162"/>
      <c r="K42" s="1162"/>
      <c r="L42" s="1162"/>
      <c r="M42" s="1162"/>
      <c r="N42" s="1163"/>
      <c r="O42" s="1161" t="s">
        <v>557</v>
      </c>
      <c r="P42" s="1162"/>
      <c r="Q42" s="1162"/>
      <c r="R42" s="1162"/>
      <c r="S42" s="1162"/>
      <c r="T42" s="1162"/>
      <c r="U42" s="1162"/>
      <c r="V42" s="1162"/>
      <c r="W42" s="1162"/>
      <c r="X42" s="1163"/>
      <c r="Y42" s="1161" t="s">
        <v>558</v>
      </c>
      <c r="Z42" s="1162"/>
      <c r="AA42" s="1162"/>
      <c r="AB42" s="1162"/>
      <c r="AC42" s="1162"/>
      <c r="AD42" s="1162"/>
      <c r="AE42" s="1161" t="s">
        <v>559</v>
      </c>
      <c r="AF42" s="1162"/>
      <c r="AG42" s="1162"/>
      <c r="AH42" s="1162"/>
      <c r="AI42" s="1162"/>
      <c r="AJ42" s="1162"/>
      <c r="AK42" s="1163"/>
      <c r="AL42" s="1161" t="s">
        <v>560</v>
      </c>
      <c r="AM42" s="1162"/>
      <c r="AN42" s="1162"/>
      <c r="AO42" s="1162"/>
      <c r="AP42" s="1162"/>
      <c r="AQ42" s="1162"/>
      <c r="AR42" s="1161" t="s">
        <v>561</v>
      </c>
      <c r="AS42" s="1162"/>
      <c r="AT42" s="1162"/>
      <c r="AU42" s="1162"/>
      <c r="AV42" s="1162"/>
      <c r="AW42" s="1163"/>
      <c r="AX42" s="56"/>
      <c r="AY42" s="56"/>
    </row>
    <row r="43" spans="1:51" s="59" customFormat="1" ht="27.75" customHeight="1">
      <c r="A43" s="56"/>
      <c r="B43" s="370"/>
      <c r="C43" s="1234"/>
      <c r="D43" s="1217"/>
      <c r="E43" s="1164"/>
      <c r="F43" s="1165"/>
      <c r="G43" s="1165"/>
      <c r="H43" s="1165"/>
      <c r="I43" s="1165"/>
      <c r="J43" s="1165"/>
      <c r="K43" s="1165"/>
      <c r="L43" s="1165"/>
      <c r="M43" s="1165"/>
      <c r="N43" s="1166"/>
      <c r="O43" s="1164"/>
      <c r="P43" s="1165"/>
      <c r="Q43" s="1165"/>
      <c r="R43" s="1165"/>
      <c r="S43" s="1165"/>
      <c r="T43" s="1165"/>
      <c r="U43" s="1165"/>
      <c r="V43" s="1165"/>
      <c r="W43" s="1165"/>
      <c r="X43" s="1166"/>
      <c r="Y43" s="1164"/>
      <c r="Z43" s="1165"/>
      <c r="AA43" s="1165"/>
      <c r="AB43" s="1165"/>
      <c r="AC43" s="1165"/>
      <c r="AD43" s="1165"/>
      <c r="AE43" s="1164"/>
      <c r="AF43" s="1165"/>
      <c r="AG43" s="1165"/>
      <c r="AH43" s="1165"/>
      <c r="AI43" s="1165"/>
      <c r="AJ43" s="1165"/>
      <c r="AK43" s="1166"/>
      <c r="AL43" s="1164"/>
      <c r="AM43" s="1165"/>
      <c r="AN43" s="1165"/>
      <c r="AO43" s="1165"/>
      <c r="AP43" s="1165"/>
      <c r="AQ43" s="1165"/>
      <c r="AR43" s="1164"/>
      <c r="AS43" s="1165"/>
      <c r="AT43" s="1165"/>
      <c r="AU43" s="1165"/>
      <c r="AV43" s="1165"/>
      <c r="AW43" s="1166"/>
      <c r="AX43" s="525"/>
      <c r="AY43" s="56"/>
    </row>
    <row r="44" spans="1:51" s="59" customFormat="1" ht="18" customHeight="1">
      <c r="A44" s="56"/>
      <c r="B44" s="370"/>
      <c r="C44" s="1234"/>
      <c r="D44" s="568">
        <v>1</v>
      </c>
      <c r="E44" s="1167">
        <v>2</v>
      </c>
      <c r="F44" s="1168"/>
      <c r="G44" s="1168"/>
      <c r="H44" s="1168"/>
      <c r="I44" s="1168"/>
      <c r="J44" s="1168"/>
      <c r="K44" s="1168"/>
      <c r="L44" s="1168"/>
      <c r="M44" s="1168"/>
      <c r="N44" s="585"/>
      <c r="O44" s="1167">
        <v>3</v>
      </c>
      <c r="P44" s="1168"/>
      <c r="Q44" s="1168"/>
      <c r="R44" s="1168"/>
      <c r="S44" s="1168"/>
      <c r="T44" s="1168"/>
      <c r="U44" s="1168"/>
      <c r="V44" s="1168"/>
      <c r="W44" s="1168"/>
      <c r="X44" s="1169"/>
      <c r="Y44" s="1167">
        <v>4</v>
      </c>
      <c r="Z44" s="1168"/>
      <c r="AA44" s="1168"/>
      <c r="AB44" s="1168"/>
      <c r="AC44" s="1168"/>
      <c r="AD44" s="1169"/>
      <c r="AE44" s="1167">
        <v>5</v>
      </c>
      <c r="AF44" s="1168"/>
      <c r="AG44" s="1168"/>
      <c r="AH44" s="1168"/>
      <c r="AI44" s="1168"/>
      <c r="AJ44" s="1168"/>
      <c r="AK44" s="1169"/>
      <c r="AL44" s="1167">
        <v>6</v>
      </c>
      <c r="AM44" s="1168"/>
      <c r="AN44" s="1168"/>
      <c r="AO44" s="1168"/>
      <c r="AP44" s="1168"/>
      <c r="AQ44" s="1169"/>
      <c r="AR44" s="1167">
        <v>7</v>
      </c>
      <c r="AS44" s="1168"/>
      <c r="AT44" s="1168"/>
      <c r="AU44" s="1168"/>
      <c r="AV44" s="1168"/>
      <c r="AW44" s="1169"/>
      <c r="AX44" s="525"/>
      <c r="AY44" s="56"/>
    </row>
    <row r="45" spans="1:51" s="59" customFormat="1" ht="18" customHeight="1">
      <c r="A45" s="56"/>
      <c r="B45" s="370"/>
      <c r="C45" s="1234"/>
      <c r="D45" s="1213" t="s">
        <v>508</v>
      </c>
      <c r="E45" s="648"/>
      <c r="F45" s="649"/>
      <c r="G45" s="649"/>
      <c r="H45" s="649"/>
      <c r="I45" s="649"/>
      <c r="J45" s="649"/>
      <c r="K45" s="649"/>
      <c r="L45" s="649"/>
      <c r="M45" s="649"/>
      <c r="N45" s="650"/>
      <c r="O45" s="651"/>
      <c r="P45" s="650"/>
      <c r="Q45" s="650"/>
      <c r="R45" s="650"/>
      <c r="S45" s="650"/>
      <c r="T45" s="650"/>
      <c r="U45" s="650"/>
      <c r="V45" s="650"/>
      <c r="W45" s="650"/>
      <c r="X45" s="652"/>
      <c r="Y45" s="664"/>
      <c r="Z45" s="579"/>
      <c r="AA45" s="579"/>
      <c r="AB45" s="579"/>
      <c r="AC45" s="579"/>
      <c r="AD45" s="580"/>
      <c r="AE45" s="664"/>
      <c r="AF45" s="559"/>
      <c r="AG45" s="559"/>
      <c r="AH45" s="665"/>
      <c r="AI45" s="559"/>
      <c r="AJ45" s="559"/>
      <c r="AK45" s="647"/>
      <c r="AL45" s="1143"/>
      <c r="AM45" s="1144"/>
      <c r="AN45" s="1144"/>
      <c r="AO45" s="1144"/>
      <c r="AP45" s="1144"/>
      <c r="AQ45" s="1145"/>
      <c r="AR45" s="661"/>
      <c r="AS45" s="650"/>
      <c r="AT45" s="650"/>
      <c r="AU45" s="650"/>
      <c r="AV45" s="650"/>
      <c r="AW45" s="652"/>
      <c r="AX45" s="525"/>
      <c r="AY45" s="56"/>
    </row>
    <row r="46" spans="1:51" s="59" customFormat="1" ht="18" customHeight="1">
      <c r="A46" s="56"/>
      <c r="B46" s="370"/>
      <c r="C46" s="1234"/>
      <c r="D46" s="1214"/>
      <c r="E46" s="537"/>
      <c r="F46" s="653"/>
      <c r="G46" s="653"/>
      <c r="H46" s="653"/>
      <c r="I46" s="653"/>
      <c r="J46" s="653"/>
      <c r="K46" s="653"/>
      <c r="L46" s="653"/>
      <c r="M46" s="653"/>
      <c r="N46" s="653"/>
      <c r="O46" s="654"/>
      <c r="P46" s="654"/>
      <c r="Q46" s="654"/>
      <c r="R46" s="654"/>
      <c r="S46" s="654"/>
      <c r="T46" s="654"/>
      <c r="U46" s="654"/>
      <c r="V46" s="654"/>
      <c r="W46" s="654"/>
      <c r="X46" s="655"/>
      <c r="Y46" s="666"/>
      <c r="Z46" s="667"/>
      <c r="AA46" s="667"/>
      <c r="AB46" s="659"/>
      <c r="AC46" s="659"/>
      <c r="AD46" s="658"/>
      <c r="AE46" s="666"/>
      <c r="AF46" s="656"/>
      <c r="AG46" s="656"/>
      <c r="AH46" s="667"/>
      <c r="AI46" s="656"/>
      <c r="AJ46" s="656"/>
      <c r="AK46" s="663"/>
      <c r="AL46" s="1146"/>
      <c r="AM46" s="1147"/>
      <c r="AN46" s="1147"/>
      <c r="AO46" s="1147"/>
      <c r="AP46" s="1147"/>
      <c r="AQ46" s="1148"/>
      <c r="AR46" s="662"/>
      <c r="AS46" s="657"/>
      <c r="AT46" s="657"/>
      <c r="AU46" s="657"/>
      <c r="AV46" s="657"/>
      <c r="AW46" s="660"/>
      <c r="AX46" s="525"/>
      <c r="AY46" s="56"/>
    </row>
    <row r="47" spans="1:51" s="59" customFormat="1" ht="18" customHeight="1">
      <c r="A47" s="56"/>
      <c r="B47" s="370"/>
      <c r="C47" s="1234"/>
      <c r="D47" s="1213" t="s">
        <v>563</v>
      </c>
      <c r="E47" s="648"/>
      <c r="F47" s="649"/>
      <c r="G47" s="649"/>
      <c r="H47" s="649"/>
      <c r="I47" s="649"/>
      <c r="J47" s="649"/>
      <c r="K47" s="649"/>
      <c r="L47" s="649"/>
      <c r="M47" s="649"/>
      <c r="N47" s="652"/>
      <c r="O47" s="661"/>
      <c r="P47" s="650"/>
      <c r="Q47" s="650"/>
      <c r="R47" s="650"/>
      <c r="S47" s="650"/>
      <c r="T47" s="650"/>
      <c r="U47" s="650"/>
      <c r="V47" s="650"/>
      <c r="W47" s="650"/>
      <c r="X47" s="652"/>
      <c r="Y47" s="664"/>
      <c r="Z47" s="579"/>
      <c r="AA47" s="579"/>
      <c r="AB47" s="579"/>
      <c r="AC47" s="579"/>
      <c r="AD47" s="580"/>
      <c r="AE47" s="664"/>
      <c r="AF47" s="559"/>
      <c r="AG47" s="559"/>
      <c r="AH47" s="665"/>
      <c r="AI47" s="559"/>
      <c r="AJ47" s="559"/>
      <c r="AK47" s="647"/>
      <c r="AL47" s="1143"/>
      <c r="AM47" s="1144"/>
      <c r="AN47" s="1144"/>
      <c r="AO47" s="1144"/>
      <c r="AP47" s="1144"/>
      <c r="AQ47" s="1145"/>
      <c r="AR47" s="661"/>
      <c r="AS47" s="650"/>
      <c r="AT47" s="650"/>
      <c r="AU47" s="650"/>
      <c r="AV47" s="650"/>
      <c r="AW47" s="652"/>
      <c r="AX47" s="525"/>
      <c r="AY47" s="56"/>
    </row>
    <row r="48" spans="1:51" s="59" customFormat="1" ht="18" customHeight="1">
      <c r="A48" s="56"/>
      <c r="B48" s="370"/>
      <c r="C48" s="1234"/>
      <c r="D48" s="1214"/>
      <c r="E48" s="537"/>
      <c r="F48" s="653"/>
      <c r="G48" s="653"/>
      <c r="H48" s="653"/>
      <c r="I48" s="653"/>
      <c r="J48" s="653"/>
      <c r="K48" s="653"/>
      <c r="L48" s="653"/>
      <c r="M48" s="653"/>
      <c r="N48" s="662"/>
      <c r="O48" s="651"/>
      <c r="P48" s="654"/>
      <c r="Q48" s="654"/>
      <c r="R48" s="654"/>
      <c r="S48" s="654"/>
      <c r="T48" s="654"/>
      <c r="U48" s="654"/>
      <c r="V48" s="654"/>
      <c r="W48" s="654"/>
      <c r="X48" s="655"/>
      <c r="Y48" s="666"/>
      <c r="Z48" s="667"/>
      <c r="AA48" s="667"/>
      <c r="AB48" s="659"/>
      <c r="AC48" s="659"/>
      <c r="AD48" s="658"/>
      <c r="AE48" s="666"/>
      <c r="AF48" s="656"/>
      <c r="AG48" s="656"/>
      <c r="AH48" s="667"/>
      <c r="AI48" s="656"/>
      <c r="AJ48" s="656"/>
      <c r="AK48" s="663"/>
      <c r="AL48" s="1146"/>
      <c r="AM48" s="1147"/>
      <c r="AN48" s="1147"/>
      <c r="AO48" s="1147"/>
      <c r="AP48" s="1147"/>
      <c r="AQ48" s="1148"/>
      <c r="AR48" s="662"/>
      <c r="AS48" s="657"/>
      <c r="AT48" s="657"/>
      <c r="AU48" s="657"/>
      <c r="AV48" s="657"/>
      <c r="AW48" s="660"/>
      <c r="AX48" s="525"/>
      <c r="AY48" s="56"/>
    </row>
    <row r="49" spans="1:57" s="59" customFormat="1" ht="18" customHeight="1">
      <c r="A49" s="56"/>
      <c r="B49" s="370"/>
      <c r="C49" s="1234"/>
      <c r="D49" s="1213" t="s">
        <v>564</v>
      </c>
      <c r="E49" s="648"/>
      <c r="F49" s="649"/>
      <c r="G49" s="649"/>
      <c r="H49" s="649"/>
      <c r="I49" s="649"/>
      <c r="J49" s="649"/>
      <c r="K49" s="649"/>
      <c r="L49" s="649"/>
      <c r="M49" s="649"/>
      <c r="N49" s="652"/>
      <c r="O49" s="661"/>
      <c r="P49" s="650"/>
      <c r="Q49" s="650"/>
      <c r="R49" s="650"/>
      <c r="S49" s="650"/>
      <c r="T49" s="650"/>
      <c r="U49" s="650"/>
      <c r="V49" s="650"/>
      <c r="W49" s="650"/>
      <c r="X49" s="652"/>
      <c r="Y49" s="664"/>
      <c r="Z49" s="579"/>
      <c r="AA49" s="579"/>
      <c r="AB49" s="579"/>
      <c r="AC49" s="579"/>
      <c r="AD49" s="580"/>
      <c r="AE49" s="664"/>
      <c r="AF49" s="559"/>
      <c r="AG49" s="559"/>
      <c r="AH49" s="665"/>
      <c r="AI49" s="559"/>
      <c r="AJ49" s="559"/>
      <c r="AK49" s="647"/>
      <c r="AL49" s="1143"/>
      <c r="AM49" s="1144"/>
      <c r="AN49" s="1144"/>
      <c r="AO49" s="1144"/>
      <c r="AP49" s="1144"/>
      <c r="AQ49" s="1145"/>
      <c r="AR49" s="661"/>
      <c r="AS49" s="650"/>
      <c r="AT49" s="650"/>
      <c r="AU49" s="650"/>
      <c r="AV49" s="650"/>
      <c r="AW49" s="652"/>
      <c r="AX49" s="525"/>
      <c r="AY49" s="56"/>
    </row>
    <row r="50" spans="1:57" s="59" customFormat="1" ht="18" customHeight="1">
      <c r="A50" s="56"/>
      <c r="B50" s="370"/>
      <c r="C50" s="1234"/>
      <c r="D50" s="1214"/>
      <c r="E50" s="537"/>
      <c r="F50" s="653"/>
      <c r="G50" s="653"/>
      <c r="H50" s="653"/>
      <c r="I50" s="653"/>
      <c r="J50" s="653"/>
      <c r="K50" s="653"/>
      <c r="L50" s="653"/>
      <c r="M50" s="653"/>
      <c r="N50" s="662"/>
      <c r="O50" s="651"/>
      <c r="P50" s="654"/>
      <c r="Q50" s="654"/>
      <c r="R50" s="654"/>
      <c r="S50" s="654"/>
      <c r="T50" s="654"/>
      <c r="U50" s="654"/>
      <c r="V50" s="654"/>
      <c r="W50" s="654"/>
      <c r="X50" s="655"/>
      <c r="Y50" s="666"/>
      <c r="Z50" s="667"/>
      <c r="AA50" s="667"/>
      <c r="AB50" s="659"/>
      <c r="AC50" s="659"/>
      <c r="AD50" s="658"/>
      <c r="AE50" s="666"/>
      <c r="AF50" s="656"/>
      <c r="AG50" s="656"/>
      <c r="AH50" s="667"/>
      <c r="AI50" s="656"/>
      <c r="AJ50" s="656"/>
      <c r="AK50" s="663"/>
      <c r="AL50" s="1146"/>
      <c r="AM50" s="1147"/>
      <c r="AN50" s="1147"/>
      <c r="AO50" s="1147"/>
      <c r="AP50" s="1147"/>
      <c r="AQ50" s="1148"/>
      <c r="AR50" s="662"/>
      <c r="AS50" s="657"/>
      <c r="AT50" s="657"/>
      <c r="AU50" s="657"/>
      <c r="AV50" s="657"/>
      <c r="AW50" s="660"/>
      <c r="AX50" s="525"/>
      <c r="AY50" s="56"/>
    </row>
    <row r="51" spans="1:57" s="59" customFormat="1" ht="18" customHeight="1">
      <c r="A51" s="56"/>
      <c r="B51" s="370"/>
      <c r="C51" s="1234"/>
      <c r="D51" s="569" t="s">
        <v>566</v>
      </c>
      <c r="E51" s="570"/>
      <c r="F51" s="573" t="s">
        <v>567</v>
      </c>
      <c r="G51" s="396"/>
      <c r="H51" s="396"/>
      <c r="I51" s="396"/>
      <c r="J51" s="396"/>
      <c r="K51" s="396"/>
      <c r="L51" s="396"/>
      <c r="M51" s="396"/>
      <c r="N51" s="396"/>
      <c r="O51" s="396"/>
      <c r="P51" s="396"/>
      <c r="Q51" s="560"/>
      <c r="R51" s="560"/>
      <c r="S51" s="560"/>
      <c r="T51" s="396"/>
      <c r="U51" s="396"/>
      <c r="V51" s="396"/>
      <c r="W51" s="424"/>
      <c r="X51" s="424"/>
      <c r="Y51" s="560"/>
      <c r="Z51" s="560"/>
      <c r="AA51" s="560"/>
      <c r="AB51" s="505"/>
      <c r="AC51" s="505"/>
      <c r="AD51" s="505"/>
      <c r="AE51" s="424"/>
      <c r="AF51" s="425"/>
      <c r="AG51" s="425"/>
      <c r="AH51" s="499"/>
      <c r="AI51" s="560"/>
      <c r="AJ51" s="560"/>
      <c r="AK51" s="560"/>
      <c r="AL51" s="529"/>
      <c r="AM51" s="505"/>
      <c r="AN51" s="505"/>
      <c r="AO51" s="505"/>
      <c r="AP51" s="406"/>
      <c r="AQ51" s="406"/>
      <c r="AR51" s="406"/>
      <c r="AS51" s="406"/>
      <c r="AT51" s="406"/>
      <c r="AU51" s="406"/>
      <c r="AV51" s="530"/>
      <c r="AW51" s="531"/>
      <c r="AX51" s="525"/>
      <c r="AY51" s="56"/>
    </row>
    <row r="52" spans="1:57" s="57" customFormat="1" ht="6" customHeight="1">
      <c r="A52" s="56"/>
      <c r="B52" s="370"/>
      <c r="C52" s="1235"/>
      <c r="D52" s="571"/>
      <c r="E52" s="572"/>
      <c r="F52" s="391"/>
      <c r="G52" s="394"/>
      <c r="H52" s="394"/>
      <c r="I52" s="394"/>
      <c r="J52" s="394"/>
      <c r="K52" s="394"/>
      <c r="L52" s="394"/>
      <c r="M52" s="394"/>
      <c r="N52" s="394"/>
      <c r="O52" s="394"/>
      <c r="P52" s="394"/>
      <c r="Q52" s="394"/>
      <c r="R52" s="394"/>
      <c r="S52" s="394"/>
      <c r="T52" s="394"/>
      <c r="U52" s="394"/>
      <c r="V52" s="394"/>
      <c r="W52" s="402"/>
      <c r="X52" s="402"/>
      <c r="Y52" s="402"/>
      <c r="Z52" s="402"/>
      <c r="AA52" s="402"/>
      <c r="AB52" s="402"/>
      <c r="AC52" s="402"/>
      <c r="AD52" s="402"/>
      <c r="AE52" s="402"/>
      <c r="AF52" s="404"/>
      <c r="AG52" s="404"/>
      <c r="AH52" s="426"/>
      <c r="AI52" s="404"/>
      <c r="AJ52" s="404"/>
      <c r="AK52" s="404"/>
      <c r="AL52" s="526"/>
      <c r="AM52" s="526"/>
      <c r="AN52" s="526"/>
      <c r="AO52" s="401"/>
      <c r="AP52" s="401"/>
      <c r="AQ52" s="401"/>
      <c r="AR52" s="401"/>
      <c r="AS52" s="401"/>
      <c r="AT52" s="401"/>
      <c r="AU52" s="401"/>
      <c r="AV52" s="527"/>
      <c r="AW52" s="528"/>
      <c r="AX52" s="525"/>
      <c r="AY52" s="56"/>
    </row>
    <row r="53" spans="1:57" s="57" customFormat="1" ht="6" customHeight="1">
      <c r="A53" s="56"/>
      <c r="B53" s="56"/>
      <c r="C53" s="544"/>
      <c r="D53" s="544"/>
      <c r="E53" s="381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371"/>
      <c r="AR53" s="371"/>
      <c r="AS53" s="375"/>
      <c r="AT53" s="56"/>
      <c r="AU53" s="56"/>
      <c r="AV53" s="56"/>
      <c r="AW53" s="56"/>
      <c r="AX53" s="56"/>
      <c r="AY53" s="59"/>
      <c r="AZ53" s="59"/>
      <c r="BA53" s="59"/>
      <c r="BB53" s="59"/>
      <c r="BC53" s="59"/>
      <c r="BD53" s="59"/>
      <c r="BE53" s="59"/>
    </row>
    <row r="54" spans="1:57" s="59" customFormat="1" ht="18" customHeight="1">
      <c r="A54" s="56"/>
      <c r="B54" s="370"/>
      <c r="C54" s="562">
        <v>23</v>
      </c>
      <c r="D54" s="563"/>
      <c r="E54" s="513" t="s">
        <v>574</v>
      </c>
      <c r="F54" s="513"/>
      <c r="G54" s="513"/>
      <c r="H54" s="513"/>
      <c r="I54" s="513"/>
      <c r="J54" s="513"/>
      <c r="K54" s="513"/>
      <c r="L54" s="513"/>
      <c r="M54" s="513"/>
      <c r="N54" s="513"/>
      <c r="O54" s="513"/>
      <c r="P54" s="513"/>
      <c r="Q54" s="513"/>
      <c r="R54" s="513"/>
      <c r="S54" s="513"/>
      <c r="T54" s="513"/>
      <c r="U54" s="513"/>
      <c r="V54" s="513"/>
      <c r="W54" s="424"/>
      <c r="X54" s="424"/>
      <c r="Y54" s="424"/>
      <c r="Z54" s="424"/>
      <c r="AA54" s="424"/>
      <c r="AB54" s="424"/>
      <c r="AC54" s="424"/>
      <c r="AD54" s="424"/>
      <c r="AE54" s="424"/>
      <c r="AF54" s="425"/>
      <c r="AG54" s="425"/>
      <c r="AH54" s="425"/>
      <c r="AI54" s="425"/>
      <c r="AJ54" s="425"/>
      <c r="AK54" s="425"/>
      <c r="AL54" s="529"/>
      <c r="AM54" s="529"/>
      <c r="AN54" s="425"/>
      <c r="AO54" s="560"/>
      <c r="AP54" s="560"/>
      <c r="AQ54" s="494"/>
      <c r="AR54" s="574"/>
      <c r="AS54" s="574"/>
      <c r="AT54" s="574"/>
      <c r="AU54" s="574"/>
      <c r="AV54" s="494"/>
      <c r="AW54" s="575"/>
      <c r="AX54" s="525"/>
      <c r="AY54" s="56"/>
    </row>
    <row r="55" spans="1:57" s="59" customFormat="1" ht="6" customHeight="1">
      <c r="A55" s="56"/>
      <c r="B55" s="370"/>
      <c r="C55" s="564"/>
      <c r="D55" s="565"/>
      <c r="E55" s="394"/>
      <c r="F55" s="394"/>
      <c r="G55" s="394"/>
      <c r="H55" s="394"/>
      <c r="I55" s="394"/>
      <c r="J55" s="394"/>
      <c r="K55" s="394"/>
      <c r="L55" s="394"/>
      <c r="M55" s="394"/>
      <c r="N55" s="394"/>
      <c r="O55" s="394"/>
      <c r="P55" s="394"/>
      <c r="Q55" s="394"/>
      <c r="R55" s="394"/>
      <c r="S55" s="394"/>
      <c r="T55" s="394"/>
      <c r="U55" s="394"/>
      <c r="V55" s="394"/>
      <c r="W55" s="394"/>
      <c r="X55" s="394"/>
      <c r="Y55" s="394"/>
      <c r="Z55" s="394"/>
      <c r="AA55" s="394"/>
      <c r="AB55" s="394"/>
      <c r="AC55" s="394"/>
      <c r="AD55" s="394"/>
      <c r="AE55" s="56"/>
      <c r="AF55" s="554"/>
      <c r="AG55" s="554"/>
      <c r="AH55" s="554"/>
      <c r="AI55" s="554"/>
      <c r="AJ55" s="554"/>
      <c r="AK55" s="554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397"/>
      <c r="AX55" s="56"/>
      <c r="AY55" s="56"/>
    </row>
    <row r="56" spans="1:57" s="59" customFormat="1" ht="18" customHeight="1">
      <c r="A56" s="56"/>
      <c r="B56" s="370"/>
      <c r="C56" s="1233" t="s">
        <v>565</v>
      </c>
      <c r="D56" s="1236" t="s">
        <v>594</v>
      </c>
      <c r="E56" s="1205" t="s">
        <v>575</v>
      </c>
      <c r="F56" s="1206"/>
      <c r="G56" s="1206"/>
      <c r="H56" s="1206"/>
      <c r="I56" s="1206"/>
      <c r="J56" s="1206"/>
      <c r="K56" s="1206"/>
      <c r="L56" s="1206"/>
      <c r="M56" s="1206"/>
      <c r="N56" s="1206"/>
      <c r="O56" s="1206"/>
      <c r="P56" s="1206"/>
      <c r="Q56" s="1206"/>
      <c r="R56" s="1206"/>
      <c r="S56" s="1206"/>
      <c r="T56" s="1206"/>
      <c r="U56" s="1207"/>
      <c r="V56" s="1205" t="s">
        <v>585</v>
      </c>
      <c r="W56" s="1206"/>
      <c r="X56" s="1206"/>
      <c r="Y56" s="1206"/>
      <c r="Z56" s="1206"/>
      <c r="AA56" s="1206"/>
      <c r="AB56" s="1207"/>
      <c r="AC56" s="1199" t="s">
        <v>590</v>
      </c>
      <c r="AD56" s="1200"/>
      <c r="AE56" s="1200"/>
      <c r="AF56" s="1200"/>
      <c r="AG56" s="1200"/>
      <c r="AH56" s="1200"/>
      <c r="AI56" s="1200"/>
      <c r="AJ56" s="1201"/>
      <c r="AK56" s="1205" t="s">
        <v>592</v>
      </c>
      <c r="AL56" s="1206"/>
      <c r="AM56" s="1206"/>
      <c r="AN56" s="1206"/>
      <c r="AO56" s="1207"/>
      <c r="AP56" s="1206" t="s">
        <v>593</v>
      </c>
      <c r="AQ56" s="1206"/>
      <c r="AR56" s="1206"/>
      <c r="AS56" s="1206"/>
      <c r="AT56" s="1206"/>
      <c r="AU56" s="1206"/>
      <c r="AV56" s="1206"/>
      <c r="AW56" s="1207"/>
      <c r="AX56" s="56"/>
      <c r="AY56" s="56"/>
    </row>
    <row r="57" spans="1:57" s="59" customFormat="1" ht="18" customHeight="1">
      <c r="A57" s="56"/>
      <c r="B57" s="370"/>
      <c r="C57" s="1234"/>
      <c r="D57" s="1237"/>
      <c r="E57" s="1208"/>
      <c r="F57" s="1209"/>
      <c r="G57" s="1209"/>
      <c r="H57" s="1209"/>
      <c r="I57" s="1209"/>
      <c r="J57" s="1209"/>
      <c r="K57" s="1209"/>
      <c r="L57" s="1209"/>
      <c r="M57" s="1209"/>
      <c r="N57" s="1209"/>
      <c r="O57" s="1209"/>
      <c r="P57" s="1209"/>
      <c r="Q57" s="1209"/>
      <c r="R57" s="1209"/>
      <c r="S57" s="1209"/>
      <c r="T57" s="1209"/>
      <c r="U57" s="1210"/>
      <c r="V57" s="1208"/>
      <c r="W57" s="1209"/>
      <c r="X57" s="1209"/>
      <c r="Y57" s="1209"/>
      <c r="Z57" s="1209"/>
      <c r="AA57" s="1209"/>
      <c r="AB57" s="1210"/>
      <c r="AC57" s="1202" t="s">
        <v>591</v>
      </c>
      <c r="AD57" s="1203"/>
      <c r="AE57" s="1203"/>
      <c r="AF57" s="1203"/>
      <c r="AG57" s="1203"/>
      <c r="AH57" s="1203"/>
      <c r="AI57" s="1203"/>
      <c r="AJ57" s="1204"/>
      <c r="AK57" s="1208"/>
      <c r="AL57" s="1209"/>
      <c r="AM57" s="1209"/>
      <c r="AN57" s="1209"/>
      <c r="AO57" s="1210"/>
      <c r="AP57" s="1209"/>
      <c r="AQ57" s="1209"/>
      <c r="AR57" s="1209"/>
      <c r="AS57" s="1209"/>
      <c r="AT57" s="1209"/>
      <c r="AU57" s="1209"/>
      <c r="AV57" s="1209"/>
      <c r="AW57" s="1210"/>
      <c r="AX57" s="525"/>
      <c r="AY57" s="56"/>
    </row>
    <row r="58" spans="1:57" s="59" customFormat="1" ht="18" customHeight="1">
      <c r="A58" s="56"/>
      <c r="B58" s="370"/>
      <c r="C58" s="1234"/>
      <c r="D58" s="598" t="s">
        <v>508</v>
      </c>
      <c r="E58" s="648"/>
      <c r="F58" s="649"/>
      <c r="G58" s="649"/>
      <c r="H58" s="649"/>
      <c r="I58" s="649"/>
      <c r="J58" s="649"/>
      <c r="K58" s="649"/>
      <c r="L58" s="649"/>
      <c r="M58" s="649"/>
      <c r="N58" s="650"/>
      <c r="O58" s="650"/>
      <c r="P58" s="650"/>
      <c r="Q58" s="650"/>
      <c r="R58" s="650"/>
      <c r="S58" s="650"/>
      <c r="T58" s="650"/>
      <c r="U58" s="652"/>
      <c r="V58" s="668"/>
      <c r="W58" s="668"/>
      <c r="X58" s="668"/>
      <c r="Y58" s="668"/>
      <c r="Z58" s="668"/>
      <c r="AA58" s="668"/>
      <c r="AB58" s="668"/>
      <c r="AC58" s="1196"/>
      <c r="AD58" s="1197"/>
      <c r="AE58" s="1197"/>
      <c r="AF58" s="1197"/>
      <c r="AG58" s="1197"/>
      <c r="AH58" s="1197"/>
      <c r="AI58" s="1197"/>
      <c r="AJ58" s="1198"/>
      <c r="AK58" s="581"/>
      <c r="AL58" s="581"/>
      <c r="AM58" s="581"/>
      <c r="AN58" s="581"/>
      <c r="AO58" s="581"/>
      <c r="AP58" s="1143"/>
      <c r="AQ58" s="1144"/>
      <c r="AR58" s="1144"/>
      <c r="AS58" s="1144"/>
      <c r="AT58" s="1144"/>
      <c r="AU58" s="1144"/>
      <c r="AV58" s="1144"/>
      <c r="AW58" s="1145"/>
      <c r="AX58" s="525"/>
      <c r="AY58" s="56"/>
    </row>
    <row r="59" spans="1:57" s="59" customFormat="1" ht="18" customHeight="1">
      <c r="A59" s="56"/>
      <c r="B59" s="370"/>
      <c r="C59" s="1234"/>
      <c r="D59" s="599" t="s">
        <v>563</v>
      </c>
      <c r="E59" s="648"/>
      <c r="F59" s="649"/>
      <c r="G59" s="649"/>
      <c r="H59" s="649"/>
      <c r="I59" s="649"/>
      <c r="J59" s="649"/>
      <c r="K59" s="649"/>
      <c r="L59" s="649"/>
      <c r="M59" s="649"/>
      <c r="N59" s="650"/>
      <c r="O59" s="650"/>
      <c r="P59" s="650"/>
      <c r="Q59" s="650"/>
      <c r="R59" s="650"/>
      <c r="S59" s="650"/>
      <c r="T59" s="650"/>
      <c r="U59" s="652"/>
      <c r="V59" s="668"/>
      <c r="W59" s="668"/>
      <c r="X59" s="668"/>
      <c r="Y59" s="668"/>
      <c r="Z59" s="668"/>
      <c r="AA59" s="668"/>
      <c r="AB59" s="668"/>
      <c r="AC59" s="1196"/>
      <c r="AD59" s="1197"/>
      <c r="AE59" s="1197"/>
      <c r="AF59" s="1197"/>
      <c r="AG59" s="1197"/>
      <c r="AH59" s="1197"/>
      <c r="AI59" s="1197"/>
      <c r="AJ59" s="1198"/>
      <c r="AK59" s="581"/>
      <c r="AL59" s="581"/>
      <c r="AM59" s="581"/>
      <c r="AN59" s="581"/>
      <c r="AO59" s="581"/>
      <c r="AP59" s="1143"/>
      <c r="AQ59" s="1144"/>
      <c r="AR59" s="1144"/>
      <c r="AS59" s="1144"/>
      <c r="AT59" s="1144"/>
      <c r="AU59" s="1144"/>
      <c r="AV59" s="1144"/>
      <c r="AW59" s="1145"/>
      <c r="AX59" s="525"/>
      <c r="AY59" s="56"/>
    </row>
    <row r="60" spans="1:57" s="59" customFormat="1" ht="18" customHeight="1">
      <c r="A60" s="56"/>
      <c r="B60" s="370"/>
      <c r="C60" s="1234"/>
      <c r="D60" s="598" t="s">
        <v>564</v>
      </c>
      <c r="E60" s="648"/>
      <c r="F60" s="649"/>
      <c r="G60" s="649"/>
      <c r="H60" s="649"/>
      <c r="I60" s="649"/>
      <c r="J60" s="649"/>
      <c r="K60" s="649"/>
      <c r="L60" s="649"/>
      <c r="M60" s="649"/>
      <c r="N60" s="650"/>
      <c r="O60" s="650"/>
      <c r="P60" s="650"/>
      <c r="Q60" s="650"/>
      <c r="R60" s="650"/>
      <c r="S60" s="650"/>
      <c r="T60" s="650"/>
      <c r="U60" s="652"/>
      <c r="V60" s="668"/>
      <c r="W60" s="668"/>
      <c r="X60" s="668"/>
      <c r="Y60" s="668"/>
      <c r="Z60" s="668"/>
      <c r="AA60" s="668"/>
      <c r="AB60" s="668"/>
      <c r="AC60" s="1196"/>
      <c r="AD60" s="1197"/>
      <c r="AE60" s="1197"/>
      <c r="AF60" s="1197"/>
      <c r="AG60" s="1197"/>
      <c r="AH60" s="1197"/>
      <c r="AI60" s="1197"/>
      <c r="AJ60" s="1198"/>
      <c r="AK60" s="581"/>
      <c r="AL60" s="581"/>
      <c r="AM60" s="581"/>
      <c r="AN60" s="581"/>
      <c r="AO60" s="581"/>
      <c r="AP60" s="1143"/>
      <c r="AQ60" s="1144"/>
      <c r="AR60" s="1144"/>
      <c r="AS60" s="1144"/>
      <c r="AT60" s="1144"/>
      <c r="AU60" s="1144"/>
      <c r="AV60" s="1144"/>
      <c r="AW60" s="1145"/>
      <c r="AX60" s="525"/>
      <c r="AY60" s="56"/>
    </row>
    <row r="61" spans="1:57" s="59" customFormat="1" ht="18" customHeight="1">
      <c r="A61" s="56"/>
      <c r="B61" s="370"/>
      <c r="C61" s="1234"/>
      <c r="D61" s="599" t="s">
        <v>588</v>
      </c>
      <c r="E61" s="648"/>
      <c r="F61" s="649"/>
      <c r="G61" s="649"/>
      <c r="H61" s="649"/>
      <c r="I61" s="649"/>
      <c r="J61" s="649"/>
      <c r="K61" s="649"/>
      <c r="L61" s="649"/>
      <c r="M61" s="649"/>
      <c r="N61" s="650"/>
      <c r="O61" s="650"/>
      <c r="P61" s="650"/>
      <c r="Q61" s="650"/>
      <c r="R61" s="650"/>
      <c r="S61" s="650"/>
      <c r="T61" s="650"/>
      <c r="U61" s="652"/>
      <c r="V61" s="668"/>
      <c r="W61" s="668"/>
      <c r="X61" s="668"/>
      <c r="Y61" s="668"/>
      <c r="Z61" s="668"/>
      <c r="AA61" s="668"/>
      <c r="AB61" s="668"/>
      <c r="AC61" s="1196"/>
      <c r="AD61" s="1197"/>
      <c r="AE61" s="1197"/>
      <c r="AF61" s="1197"/>
      <c r="AG61" s="1197"/>
      <c r="AH61" s="1197"/>
      <c r="AI61" s="1197"/>
      <c r="AJ61" s="1198"/>
      <c r="AK61" s="581"/>
      <c r="AL61" s="581"/>
      <c r="AM61" s="581"/>
      <c r="AN61" s="581"/>
      <c r="AO61" s="581"/>
      <c r="AP61" s="1143"/>
      <c r="AQ61" s="1144"/>
      <c r="AR61" s="1144"/>
      <c r="AS61" s="1144"/>
      <c r="AT61" s="1144"/>
      <c r="AU61" s="1144"/>
      <c r="AV61" s="1144"/>
      <c r="AW61" s="1145"/>
      <c r="AX61" s="525"/>
      <c r="AY61" s="56"/>
    </row>
    <row r="62" spans="1:57" s="59" customFormat="1" ht="18" customHeight="1">
      <c r="A62" s="56"/>
      <c r="B62" s="370"/>
      <c r="C62" s="1234"/>
      <c r="D62" s="675" t="s">
        <v>589</v>
      </c>
      <c r="E62" s="648"/>
      <c r="F62" s="649"/>
      <c r="G62" s="649"/>
      <c r="H62" s="649"/>
      <c r="I62" s="649"/>
      <c r="J62" s="649"/>
      <c r="K62" s="649"/>
      <c r="L62" s="649"/>
      <c r="M62" s="649"/>
      <c r="N62" s="650"/>
      <c r="O62" s="650"/>
      <c r="P62" s="650"/>
      <c r="Q62" s="650"/>
      <c r="R62" s="650"/>
      <c r="S62" s="650"/>
      <c r="T62" s="650"/>
      <c r="U62" s="652"/>
      <c r="V62" s="668"/>
      <c r="W62" s="668"/>
      <c r="X62" s="668"/>
      <c r="Y62" s="668"/>
      <c r="Z62" s="668"/>
      <c r="AA62" s="668"/>
      <c r="AB62" s="668"/>
      <c r="AC62" s="1196"/>
      <c r="AD62" s="1197"/>
      <c r="AE62" s="1197"/>
      <c r="AF62" s="1197"/>
      <c r="AG62" s="1197"/>
      <c r="AH62" s="1197"/>
      <c r="AI62" s="1197"/>
      <c r="AJ62" s="1198"/>
      <c r="AK62" s="581"/>
      <c r="AL62" s="581"/>
      <c r="AM62" s="581"/>
      <c r="AN62" s="581"/>
      <c r="AO62" s="581"/>
      <c r="AP62" s="1143"/>
      <c r="AQ62" s="1144"/>
      <c r="AR62" s="1144"/>
      <c r="AS62" s="1144"/>
      <c r="AT62" s="1144"/>
      <c r="AU62" s="1144"/>
      <c r="AV62" s="1144"/>
      <c r="AW62" s="1145"/>
      <c r="AX62" s="525"/>
      <c r="AY62" s="56"/>
    </row>
    <row r="63" spans="1:57" s="59" customFormat="1" ht="18" customHeight="1">
      <c r="A63" s="56"/>
      <c r="B63" s="370"/>
      <c r="C63" s="1234"/>
      <c r="D63" s="569" t="s">
        <v>566</v>
      </c>
      <c r="E63" s="570"/>
      <c r="F63" s="573" t="s">
        <v>567</v>
      </c>
      <c r="G63" s="396"/>
      <c r="H63" s="396"/>
      <c r="I63" s="396"/>
      <c r="J63" s="396"/>
      <c r="K63" s="396"/>
      <c r="L63" s="396"/>
      <c r="M63" s="396"/>
      <c r="N63" s="396"/>
      <c r="O63" s="396"/>
      <c r="P63" s="396"/>
      <c r="Q63" s="560"/>
      <c r="R63" s="560"/>
      <c r="S63" s="560"/>
      <c r="T63" s="396"/>
      <c r="U63" s="396"/>
      <c r="V63" s="396"/>
      <c r="W63" s="424"/>
      <c r="X63" s="424"/>
      <c r="Y63" s="560"/>
      <c r="Z63" s="560"/>
      <c r="AA63" s="560"/>
      <c r="AB63" s="505"/>
      <c r="AC63" s="505"/>
      <c r="AD63" s="505"/>
      <c r="AE63" s="424"/>
      <c r="AF63" s="425"/>
      <c r="AG63" s="425"/>
      <c r="AH63" s="499"/>
      <c r="AI63" s="560"/>
      <c r="AJ63" s="560"/>
      <c r="AK63" s="560"/>
      <c r="AL63" s="529"/>
      <c r="AM63" s="505"/>
      <c r="AN63" s="505"/>
      <c r="AO63" s="505"/>
      <c r="AP63" s="406"/>
      <c r="AQ63" s="406"/>
      <c r="AR63" s="406"/>
      <c r="AS63" s="406"/>
      <c r="AT63" s="406"/>
      <c r="AU63" s="406"/>
      <c r="AV63" s="530"/>
      <c r="AW63" s="531"/>
      <c r="AX63" s="525"/>
      <c r="AY63" s="56"/>
    </row>
    <row r="64" spans="1:57" s="57" customFormat="1" ht="6" customHeight="1">
      <c r="A64" s="56"/>
      <c r="B64" s="370"/>
      <c r="C64" s="1235"/>
      <c r="D64" s="571"/>
      <c r="E64" s="572"/>
      <c r="F64" s="391"/>
      <c r="G64" s="394"/>
      <c r="H64" s="394"/>
      <c r="I64" s="394"/>
      <c r="J64" s="394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402"/>
      <c r="X64" s="402"/>
      <c r="Y64" s="402"/>
      <c r="Z64" s="402"/>
      <c r="AA64" s="402"/>
      <c r="AB64" s="402"/>
      <c r="AC64" s="402"/>
      <c r="AD64" s="402"/>
      <c r="AE64" s="402"/>
      <c r="AF64" s="404"/>
      <c r="AG64" s="404"/>
      <c r="AH64" s="426"/>
      <c r="AI64" s="404"/>
      <c r="AJ64" s="404"/>
      <c r="AK64" s="404"/>
      <c r="AL64" s="526"/>
      <c r="AM64" s="526"/>
      <c r="AN64" s="526"/>
      <c r="AO64" s="401"/>
      <c r="AP64" s="401"/>
      <c r="AQ64" s="401"/>
      <c r="AR64" s="401"/>
      <c r="AS64" s="401"/>
      <c r="AT64" s="401"/>
      <c r="AU64" s="401"/>
      <c r="AV64" s="527"/>
      <c r="AW64" s="528"/>
      <c r="AX64" s="525"/>
      <c r="AY64" s="56"/>
    </row>
    <row r="65" spans="1:57" s="57" customFormat="1" ht="6" customHeight="1">
      <c r="A65" s="56"/>
      <c r="B65" s="56"/>
      <c r="C65" s="544"/>
      <c r="D65" s="544"/>
      <c r="E65" s="381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371"/>
      <c r="AR65" s="371"/>
      <c r="AS65" s="375"/>
      <c r="AT65" s="56"/>
      <c r="AU65" s="56"/>
      <c r="AV65" s="56"/>
      <c r="AW65" s="56"/>
      <c r="AX65" s="56"/>
      <c r="AY65" s="59"/>
      <c r="AZ65" s="59"/>
      <c r="BA65" s="59"/>
      <c r="BB65" s="59"/>
      <c r="BC65" s="59"/>
      <c r="BD65" s="59"/>
      <c r="BE65" s="59"/>
    </row>
    <row r="66" spans="1:57" s="59" customFormat="1" ht="18" customHeight="1">
      <c r="A66" s="56"/>
      <c r="B66" s="370"/>
      <c r="C66" s="562">
        <v>24</v>
      </c>
      <c r="D66" s="563"/>
      <c r="E66" s="513" t="s">
        <v>576</v>
      </c>
      <c r="F66" s="513"/>
      <c r="G66" s="513"/>
      <c r="H66" s="513"/>
      <c r="I66" s="513"/>
      <c r="J66" s="513"/>
      <c r="K66" s="513"/>
      <c r="L66" s="513"/>
      <c r="M66" s="513"/>
      <c r="N66" s="513"/>
      <c r="O66" s="513"/>
      <c r="P66" s="513"/>
      <c r="Q66" s="513"/>
      <c r="R66" s="513"/>
      <c r="S66" s="513"/>
      <c r="T66" s="513"/>
      <c r="U66" s="513"/>
      <c r="V66" s="513"/>
      <c r="W66" s="424"/>
      <c r="X66" s="424"/>
      <c r="Y66" s="424"/>
      <c r="Z66" s="424"/>
      <c r="AA66" s="424"/>
      <c r="AB66" s="424"/>
      <c r="AC66" s="424"/>
      <c r="AD66" s="424"/>
      <c r="AE66" s="424"/>
      <c r="AF66" s="425"/>
      <c r="AG66" s="425"/>
      <c r="AH66" s="425"/>
      <c r="AI66" s="425"/>
      <c r="AJ66" s="425"/>
      <c r="AK66" s="425"/>
      <c r="AL66" s="529"/>
      <c r="AM66" s="529"/>
      <c r="AN66" s="425"/>
      <c r="AO66" s="560"/>
      <c r="AP66" s="560"/>
      <c r="AQ66" s="494"/>
      <c r="AR66" s="574"/>
      <c r="AS66" s="574"/>
      <c r="AT66" s="574"/>
      <c r="AU66" s="574"/>
      <c r="AV66" s="494"/>
      <c r="AW66" s="575"/>
      <c r="AX66" s="525"/>
      <c r="AY66" s="56"/>
    </row>
    <row r="67" spans="1:57" s="59" customFormat="1" ht="6" customHeight="1">
      <c r="A67" s="56"/>
      <c r="B67" s="370"/>
      <c r="C67" s="601"/>
      <c r="D67" s="589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394"/>
      <c r="Q67" s="394"/>
      <c r="R67" s="394"/>
      <c r="S67" s="394"/>
      <c r="T67" s="394"/>
      <c r="U67" s="394"/>
      <c r="V67" s="394"/>
      <c r="W67" s="394"/>
      <c r="X67" s="394"/>
      <c r="Y67" s="394"/>
      <c r="Z67" s="394"/>
      <c r="AA67" s="394"/>
      <c r="AB67" s="394"/>
      <c r="AC67" s="394"/>
      <c r="AD67" s="394"/>
      <c r="AE67" s="56"/>
      <c r="AF67" s="554"/>
      <c r="AG67" s="554"/>
      <c r="AH67" s="554"/>
      <c r="AI67" s="554"/>
      <c r="AJ67" s="554"/>
      <c r="AK67" s="554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397"/>
      <c r="AX67" s="56"/>
      <c r="AY67" s="56"/>
    </row>
    <row r="68" spans="1:57" s="59" customFormat="1" ht="25.5" customHeight="1">
      <c r="A68" s="56"/>
      <c r="B68" s="370"/>
      <c r="C68" s="463" t="s">
        <v>582</v>
      </c>
      <c r="D68" s="1192" t="s">
        <v>583</v>
      </c>
      <c r="E68" s="1192"/>
      <c r="F68" s="1184" t="s">
        <v>584</v>
      </c>
      <c r="G68" s="1185"/>
      <c r="H68" s="1185"/>
      <c r="I68" s="1185"/>
      <c r="J68" s="1185"/>
      <c r="K68" s="1185"/>
      <c r="L68" s="1185"/>
      <c r="M68" s="1185"/>
      <c r="N68" s="1185"/>
      <c r="O68" s="1185"/>
      <c r="P68" s="1185"/>
      <c r="Q68" s="1186"/>
      <c r="R68" s="463" t="s">
        <v>582</v>
      </c>
      <c r="S68" s="1192" t="s">
        <v>583</v>
      </c>
      <c r="T68" s="1192"/>
      <c r="U68" s="1184" t="s">
        <v>584</v>
      </c>
      <c r="V68" s="1185"/>
      <c r="W68" s="1185"/>
      <c r="X68" s="1185"/>
      <c r="Y68" s="1185"/>
      <c r="Z68" s="1185"/>
      <c r="AA68" s="1185"/>
      <c r="AB68" s="1185"/>
      <c r="AC68" s="1185"/>
      <c r="AD68" s="1185"/>
      <c r="AE68" s="1185"/>
      <c r="AF68" s="1186"/>
      <c r="AG68" s="463" t="s">
        <v>582</v>
      </c>
      <c r="AH68" s="1192" t="s">
        <v>583</v>
      </c>
      <c r="AI68" s="1192"/>
      <c r="AJ68" s="1184" t="s">
        <v>584</v>
      </c>
      <c r="AK68" s="1185"/>
      <c r="AL68" s="1185"/>
      <c r="AM68" s="1185"/>
      <c r="AN68" s="1185"/>
      <c r="AO68" s="1185"/>
      <c r="AP68" s="1185"/>
      <c r="AQ68" s="1185"/>
      <c r="AR68" s="1185"/>
      <c r="AS68" s="1185"/>
      <c r="AT68" s="1185"/>
      <c r="AU68" s="1185"/>
      <c r="AV68" s="1185"/>
      <c r="AW68" s="1186"/>
      <c r="AX68" s="56"/>
      <c r="AY68" s="56"/>
    </row>
    <row r="69" spans="1:57" s="59" customFormat="1" ht="18" customHeight="1">
      <c r="A69" s="56"/>
      <c r="B69" s="370"/>
      <c r="C69" s="463" t="s">
        <v>328</v>
      </c>
      <c r="D69" s="1181">
        <v>1</v>
      </c>
      <c r="E69" s="1181"/>
      <c r="F69" s="1193"/>
      <c r="G69" s="1194"/>
      <c r="H69" s="1194"/>
      <c r="I69" s="1194"/>
      <c r="J69" s="1194"/>
      <c r="K69" s="1194"/>
      <c r="L69" s="1194"/>
      <c r="M69" s="1194"/>
      <c r="N69" s="1194"/>
      <c r="O69" s="1194"/>
      <c r="P69" s="1194"/>
      <c r="Q69" s="1195"/>
      <c r="R69" s="463" t="s">
        <v>491</v>
      </c>
      <c r="S69" s="1181">
        <v>4</v>
      </c>
      <c r="T69" s="1181"/>
      <c r="U69" s="1187"/>
      <c r="V69" s="1188"/>
      <c r="W69" s="1188"/>
      <c r="X69" s="1188"/>
      <c r="Y69" s="1188"/>
      <c r="Z69" s="1188"/>
      <c r="AA69" s="1188"/>
      <c r="AB69" s="1188"/>
      <c r="AC69" s="1188"/>
      <c r="AD69" s="1188"/>
      <c r="AE69" s="1188"/>
      <c r="AF69" s="1189"/>
      <c r="AG69" s="463" t="s">
        <v>506</v>
      </c>
      <c r="AH69" s="1181">
        <v>7</v>
      </c>
      <c r="AI69" s="1181"/>
      <c r="AJ69" s="1187"/>
      <c r="AK69" s="1188"/>
      <c r="AL69" s="1188"/>
      <c r="AM69" s="1188"/>
      <c r="AN69" s="1188"/>
      <c r="AO69" s="1188"/>
      <c r="AP69" s="1188"/>
      <c r="AQ69" s="1188"/>
      <c r="AR69" s="1188"/>
      <c r="AS69" s="1188"/>
      <c r="AT69" s="1188"/>
      <c r="AU69" s="1188"/>
      <c r="AV69" s="1188"/>
      <c r="AW69" s="1189"/>
      <c r="AX69" s="525"/>
      <c r="AY69" s="56"/>
    </row>
    <row r="70" spans="1:57" s="59" customFormat="1" ht="18" customHeight="1">
      <c r="A70" s="56"/>
      <c r="B70" s="370"/>
      <c r="C70" s="463" t="s">
        <v>326</v>
      </c>
      <c r="D70" s="1180">
        <v>2</v>
      </c>
      <c r="E70" s="1180"/>
      <c r="F70" s="1171"/>
      <c r="G70" s="1172"/>
      <c r="H70" s="1172"/>
      <c r="I70" s="1172"/>
      <c r="J70" s="1172"/>
      <c r="K70" s="1172"/>
      <c r="L70" s="1172"/>
      <c r="M70" s="1172"/>
      <c r="N70" s="1172"/>
      <c r="O70" s="1172"/>
      <c r="P70" s="1172"/>
      <c r="Q70" s="1173"/>
      <c r="R70" s="463" t="s">
        <v>504</v>
      </c>
      <c r="S70" s="1180">
        <v>5</v>
      </c>
      <c r="T70" s="1180"/>
      <c r="U70" s="1171"/>
      <c r="V70" s="1172"/>
      <c r="W70" s="1172"/>
      <c r="X70" s="1172"/>
      <c r="Y70" s="1172"/>
      <c r="Z70" s="1172"/>
      <c r="AA70" s="1172"/>
      <c r="AB70" s="1172"/>
      <c r="AC70" s="1172"/>
      <c r="AD70" s="1172"/>
      <c r="AE70" s="1172"/>
      <c r="AF70" s="1173"/>
      <c r="AG70" s="463" t="s">
        <v>507</v>
      </c>
      <c r="AH70" s="1180">
        <v>8</v>
      </c>
      <c r="AI70" s="1180"/>
      <c r="AJ70" s="1171"/>
      <c r="AK70" s="1172"/>
      <c r="AL70" s="1172"/>
      <c r="AM70" s="1172"/>
      <c r="AN70" s="1172"/>
      <c r="AO70" s="1172"/>
      <c r="AP70" s="1172"/>
      <c r="AQ70" s="1172"/>
      <c r="AR70" s="1172"/>
      <c r="AS70" s="1172"/>
      <c r="AT70" s="1172"/>
      <c r="AU70" s="1172"/>
      <c r="AV70" s="1172"/>
      <c r="AW70" s="1173"/>
      <c r="AX70" s="525"/>
      <c r="AY70" s="56"/>
    </row>
    <row r="71" spans="1:57" s="59" customFormat="1" ht="18" customHeight="1">
      <c r="A71" s="56"/>
      <c r="B71" s="370"/>
      <c r="C71" s="463" t="s">
        <v>327</v>
      </c>
      <c r="D71" s="1181">
        <v>3</v>
      </c>
      <c r="E71" s="1181"/>
      <c r="F71" s="1174"/>
      <c r="G71" s="1175"/>
      <c r="H71" s="1175"/>
      <c r="I71" s="1175"/>
      <c r="J71" s="1175"/>
      <c r="K71" s="1175"/>
      <c r="L71" s="1175"/>
      <c r="M71" s="1175"/>
      <c r="N71" s="1175"/>
      <c r="O71" s="1175"/>
      <c r="P71" s="1175"/>
      <c r="Q71" s="1176"/>
      <c r="R71" s="463" t="s">
        <v>505</v>
      </c>
      <c r="S71" s="1181">
        <v>6</v>
      </c>
      <c r="T71" s="1181"/>
      <c r="U71" s="1174"/>
      <c r="V71" s="1175"/>
      <c r="W71" s="1175"/>
      <c r="X71" s="1175"/>
      <c r="Y71" s="1175"/>
      <c r="Z71" s="1175"/>
      <c r="AA71" s="1175"/>
      <c r="AB71" s="1175"/>
      <c r="AC71" s="1175"/>
      <c r="AD71" s="1175"/>
      <c r="AE71" s="1175"/>
      <c r="AF71" s="1176"/>
      <c r="AG71" s="602"/>
      <c r="AH71" s="1182"/>
      <c r="AI71" s="1183"/>
      <c r="AJ71" s="1190"/>
      <c r="AK71" s="1190"/>
      <c r="AL71" s="1190"/>
      <c r="AM71" s="1190"/>
      <c r="AN71" s="1190"/>
      <c r="AO71" s="1190"/>
      <c r="AP71" s="1190"/>
      <c r="AQ71" s="1190"/>
      <c r="AR71" s="1190"/>
      <c r="AS71" s="1190"/>
      <c r="AT71" s="1190"/>
      <c r="AU71" s="1190"/>
      <c r="AV71" s="1190"/>
      <c r="AW71" s="1191"/>
      <c r="AX71" s="525"/>
      <c r="AY71" s="56"/>
    </row>
    <row r="72" spans="1:57" s="59" customFormat="1" ht="6" customHeight="1">
      <c r="A72" s="56"/>
      <c r="B72" s="370"/>
      <c r="C72" s="595"/>
      <c r="D72" s="321"/>
      <c r="E72" s="56"/>
      <c r="F72" s="56"/>
      <c r="G72" s="56"/>
      <c r="H72" s="56"/>
      <c r="I72" s="56"/>
      <c r="J72" s="56"/>
      <c r="K72" s="56"/>
      <c r="L72" s="56"/>
      <c r="M72" s="56"/>
      <c r="N72" s="371"/>
      <c r="O72" s="371"/>
      <c r="P72" s="371"/>
      <c r="Q72" s="371"/>
      <c r="R72" s="371"/>
      <c r="S72" s="371"/>
      <c r="T72" s="371"/>
      <c r="U72" s="371"/>
      <c r="V72" s="371"/>
      <c r="W72" s="371"/>
      <c r="X72" s="371"/>
      <c r="Y72" s="407"/>
      <c r="Z72" s="407"/>
      <c r="AA72" s="407"/>
      <c r="AB72" s="407"/>
      <c r="AC72" s="407"/>
      <c r="AD72" s="407"/>
      <c r="AE72" s="407"/>
      <c r="AF72" s="408"/>
      <c r="AG72" s="408"/>
      <c r="AH72" s="408"/>
      <c r="AI72" s="408"/>
      <c r="AJ72" s="408"/>
      <c r="AK72" s="408"/>
      <c r="AL72" s="460"/>
      <c r="AM72" s="460"/>
      <c r="AN72" s="460"/>
      <c r="AO72" s="371"/>
      <c r="AP72" s="371"/>
      <c r="AQ72" s="371"/>
      <c r="AR72" s="371"/>
      <c r="AS72" s="371"/>
      <c r="AT72" s="371"/>
      <c r="AU72" s="371"/>
      <c r="AV72" s="525"/>
      <c r="AW72" s="525"/>
      <c r="AX72" s="525"/>
      <c r="AY72" s="56"/>
    </row>
    <row r="73" spans="1:57" s="59" customFormat="1" ht="21" customHeight="1">
      <c r="A73" s="56"/>
      <c r="B73" s="370"/>
      <c r="C73" s="616">
        <v>25</v>
      </c>
      <c r="D73" s="617"/>
      <c r="E73" s="582" t="s">
        <v>603</v>
      </c>
      <c r="F73" s="395"/>
      <c r="G73" s="395"/>
      <c r="H73" s="395"/>
      <c r="I73" s="395"/>
      <c r="J73" s="395"/>
      <c r="K73" s="395"/>
      <c r="L73" s="395"/>
      <c r="M73" s="395"/>
      <c r="N73" s="586"/>
      <c r="O73" s="586"/>
      <c r="P73" s="586"/>
      <c r="Q73" s="586"/>
      <c r="R73" s="586"/>
      <c r="S73" s="586"/>
      <c r="T73" s="586"/>
      <c r="U73" s="586"/>
      <c r="V73" s="586"/>
      <c r="W73" s="586"/>
      <c r="X73" s="586"/>
      <c r="Y73" s="600"/>
      <c r="Z73" s="600"/>
      <c r="AA73" s="600"/>
      <c r="AB73" s="600"/>
      <c r="AC73" s="600"/>
      <c r="AD73" s="600"/>
      <c r="AE73" s="600"/>
      <c r="AF73" s="590"/>
      <c r="AG73" s="590"/>
      <c r="AH73" s="618"/>
      <c r="AI73" s="635">
        <v>25</v>
      </c>
      <c r="AJ73" s="590"/>
      <c r="AK73" s="590"/>
      <c r="AL73" s="591"/>
      <c r="AM73" s="591"/>
      <c r="AN73" s="591"/>
      <c r="AO73" s="586"/>
      <c r="AP73" s="586"/>
      <c r="AQ73" s="586"/>
      <c r="AR73" s="586"/>
      <c r="AS73" s="586"/>
      <c r="AT73" s="586"/>
      <c r="AU73" s="586"/>
      <c r="AV73" s="592"/>
      <c r="AW73" s="593"/>
      <c r="AX73" s="525"/>
      <c r="AY73" s="56"/>
    </row>
    <row r="74" spans="1:57" s="59" customFormat="1" ht="6" customHeight="1">
      <c r="A74" s="56"/>
      <c r="B74" s="370"/>
      <c r="C74" s="474"/>
      <c r="E74" s="56"/>
      <c r="F74" s="56"/>
      <c r="G74" s="56"/>
      <c r="H74" s="56"/>
      <c r="I74" s="56"/>
      <c r="J74" s="56"/>
      <c r="K74" s="56"/>
      <c r="L74" s="56"/>
      <c r="M74" s="56"/>
      <c r="N74" s="371"/>
      <c r="O74" s="371"/>
      <c r="P74" s="371"/>
      <c r="Q74" s="371"/>
      <c r="R74" s="371"/>
      <c r="S74" s="371"/>
      <c r="T74" s="371"/>
      <c r="U74" s="371"/>
      <c r="V74" s="371"/>
      <c r="W74" s="371"/>
      <c r="X74" s="371"/>
      <c r="Y74" s="407"/>
      <c r="Z74" s="407"/>
      <c r="AA74" s="407"/>
      <c r="AB74" s="407"/>
      <c r="AC74" s="407"/>
      <c r="AD74" s="407"/>
      <c r="AE74" s="407"/>
      <c r="AF74" s="408"/>
      <c r="AG74" s="408"/>
      <c r="AH74" s="408"/>
      <c r="AI74" s="408"/>
      <c r="AJ74" s="408"/>
      <c r="AK74" s="408"/>
      <c r="AL74" s="460"/>
      <c r="AM74" s="460"/>
      <c r="AN74" s="460"/>
      <c r="AO74" s="371"/>
      <c r="AP74" s="371"/>
      <c r="AQ74" s="371"/>
      <c r="AR74" s="371"/>
      <c r="AS74" s="371"/>
      <c r="AT74" s="371"/>
      <c r="AU74" s="371"/>
      <c r="AV74" s="525"/>
      <c r="AW74" s="525"/>
      <c r="AX74" s="525"/>
      <c r="AY74" s="56"/>
    </row>
    <row r="75" spans="1:57" s="59" customFormat="1" ht="21" customHeight="1">
      <c r="A75" s="56"/>
      <c r="B75" s="370"/>
      <c r="C75" s="619">
        <v>26</v>
      </c>
      <c r="D75" s="617"/>
      <c r="E75" s="620" t="s">
        <v>595</v>
      </c>
      <c r="F75" s="584"/>
      <c r="G75" s="584"/>
      <c r="H75" s="584"/>
      <c r="I75" s="584"/>
      <c r="J75" s="584"/>
      <c r="K75" s="584"/>
      <c r="L75" s="584"/>
      <c r="M75" s="584"/>
      <c r="N75" s="584"/>
      <c r="O75" s="584"/>
      <c r="P75" s="584"/>
      <c r="Q75" s="584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05"/>
      <c r="AH75" s="606" t="s">
        <v>596</v>
      </c>
      <c r="AI75" s="621"/>
      <c r="AJ75" s="584"/>
      <c r="AK75" s="584"/>
      <c r="AL75" s="584"/>
      <c r="AM75" s="636"/>
      <c r="AN75" s="669"/>
      <c r="AO75" s="669"/>
      <c r="AP75" s="669"/>
      <c r="AQ75" s="669"/>
      <c r="AR75" s="669"/>
      <c r="AS75" s="669"/>
      <c r="AT75" s="669"/>
      <c r="AU75" s="669"/>
      <c r="AV75" s="669"/>
      <c r="AW75" s="670"/>
      <c r="AX75" s="525"/>
      <c r="AY75" s="56"/>
    </row>
    <row r="76" spans="1:57" s="59" customFormat="1" ht="15" customHeight="1">
      <c r="A76" s="56"/>
      <c r="B76" s="370"/>
      <c r="C76" s="474"/>
      <c r="E76" s="56"/>
      <c r="F76" s="56"/>
      <c r="G76" s="56"/>
      <c r="H76" s="56"/>
      <c r="I76" s="56"/>
      <c r="J76" s="56"/>
      <c r="K76" s="56"/>
      <c r="L76" s="56"/>
      <c r="M76" s="56"/>
      <c r="N76" s="371"/>
      <c r="O76" s="371"/>
      <c r="P76" s="371"/>
      <c r="Q76" s="371"/>
      <c r="R76" s="371"/>
      <c r="S76" s="371"/>
      <c r="T76" s="371"/>
      <c r="U76" s="371"/>
      <c r="V76" s="371"/>
      <c r="W76" s="371"/>
      <c r="X76" s="371"/>
      <c r="Y76" s="407"/>
      <c r="Z76" s="407"/>
      <c r="AA76" s="407"/>
      <c r="AB76" s="407"/>
      <c r="AC76" s="407"/>
      <c r="AD76" s="407"/>
      <c r="AE76" s="407"/>
      <c r="AF76" s="408"/>
      <c r="AG76" s="408"/>
      <c r="AH76" s="408"/>
      <c r="AI76" s="408"/>
      <c r="AJ76" s="408"/>
      <c r="AK76" s="408"/>
      <c r="AL76" s="460"/>
      <c r="AM76" s="460"/>
      <c r="AN76" s="460"/>
      <c r="AO76" s="371"/>
      <c r="AP76" s="371"/>
      <c r="AQ76" s="371"/>
      <c r="AR76" s="371"/>
      <c r="AS76" s="371"/>
      <c r="AT76" s="371"/>
      <c r="AU76" s="371"/>
      <c r="AV76" s="525"/>
      <c r="AW76" s="525"/>
      <c r="AX76" s="525"/>
      <c r="AY76" s="56"/>
    </row>
    <row r="77" spans="1:57" s="59" customFormat="1" ht="15" customHeight="1">
      <c r="A77" s="56"/>
      <c r="B77" s="370"/>
      <c r="C77" s="608" t="s">
        <v>52</v>
      </c>
      <c r="D77" s="1177" t="str">
        <f>'Other Deails'!$B$7</f>
        <v>KIRITCHANDRA JAYANTILAL PATEL</v>
      </c>
      <c r="E77" s="1178"/>
      <c r="F77" s="1178"/>
      <c r="G77" s="1178"/>
      <c r="H77" s="1178"/>
      <c r="I77" s="1178"/>
      <c r="J77" s="1178"/>
      <c r="K77" s="1178"/>
      <c r="L77" s="1178"/>
      <c r="M77" s="1178"/>
      <c r="N77" s="1178"/>
      <c r="O77" s="1178"/>
      <c r="P77" s="1178"/>
      <c r="Q77" s="1178"/>
      <c r="R77" s="1178"/>
      <c r="S77" s="1178"/>
      <c r="T77" s="1178"/>
      <c r="U77" s="1178"/>
      <c r="V77" s="1178"/>
      <c r="W77" s="1178"/>
      <c r="X77" s="1178"/>
      <c r="Y77" s="1178"/>
      <c r="Z77" s="704"/>
      <c r="AA77" s="704"/>
      <c r="AB77" s="704"/>
      <c r="AC77" s="704"/>
      <c r="AD77" s="714" t="str">
        <f>IF('Other Deails'!D15="male","Son","Daughter")</f>
        <v>Son</v>
      </c>
      <c r="AE77" s="272" t="s">
        <v>132</v>
      </c>
      <c r="AF77" s="1178" t="str">
        <f>'Other Deails'!B9</f>
        <v>JAYANTILAL RATILAL PATEL</v>
      </c>
      <c r="AG77" s="1178"/>
      <c r="AH77" s="1178"/>
      <c r="AI77" s="1178"/>
      <c r="AJ77" s="1178"/>
      <c r="AK77" s="1178"/>
      <c r="AL77" s="1178"/>
      <c r="AM77" s="1178"/>
      <c r="AN77" s="1178"/>
      <c r="AO77" s="1178"/>
      <c r="AP77" s="1178"/>
      <c r="AQ77" s="1178"/>
      <c r="AR77" s="1178"/>
      <c r="AS77" s="1178"/>
      <c r="AT77" s="609"/>
      <c r="AU77" s="609"/>
      <c r="AV77" s="610"/>
      <c r="AW77" s="610" t="s">
        <v>597</v>
      </c>
      <c r="AX77" s="525"/>
      <c r="AY77" s="56"/>
    </row>
    <row r="78" spans="1:57" s="59" customFormat="1" ht="15" customHeight="1">
      <c r="A78" s="56"/>
      <c r="B78" s="370"/>
      <c r="C78" s="272" t="s">
        <v>598</v>
      </c>
      <c r="D78" s="272"/>
      <c r="E78" s="272"/>
      <c r="F78" s="272"/>
      <c r="G78" s="272"/>
      <c r="H78" s="272"/>
      <c r="I78" s="272"/>
      <c r="J78" s="272"/>
      <c r="K78" s="272"/>
      <c r="L78" s="272"/>
      <c r="M78" s="272"/>
      <c r="N78" s="272"/>
      <c r="O78" s="272"/>
      <c r="P78" s="272"/>
      <c r="Q78" s="272"/>
      <c r="R78" s="272"/>
      <c r="S78" s="272"/>
      <c r="T78" s="272"/>
      <c r="U78" s="272"/>
      <c r="V78" s="272"/>
      <c r="W78" s="272"/>
      <c r="X78" s="611"/>
      <c r="Y78" s="611"/>
      <c r="Z78" s="272"/>
      <c r="AA78" s="272"/>
      <c r="AB78" s="272"/>
      <c r="AC78" s="612"/>
      <c r="AD78" s="612"/>
      <c r="AE78" s="612"/>
      <c r="AF78" s="612"/>
      <c r="AG78" s="612"/>
      <c r="AH78" s="612"/>
      <c r="AI78" s="612"/>
      <c r="AJ78" s="612"/>
      <c r="AK78" s="612"/>
      <c r="AL78" s="612"/>
      <c r="AM78" s="612"/>
      <c r="AN78" s="612"/>
      <c r="AO78" s="612"/>
      <c r="AP78" s="613"/>
      <c r="AQ78" s="613"/>
      <c r="AR78" s="613"/>
      <c r="AS78" s="613"/>
      <c r="AT78" s="613"/>
      <c r="AU78" s="613"/>
      <c r="AV78" s="614"/>
      <c r="AW78" s="615"/>
      <c r="AX78" s="607"/>
      <c r="AY78" s="370"/>
    </row>
    <row r="79" spans="1:57" s="59" customFormat="1" ht="15" customHeight="1">
      <c r="A79" s="56"/>
      <c r="B79" s="370"/>
      <c r="C79" s="676" t="s">
        <v>599</v>
      </c>
      <c r="D79" s="676"/>
      <c r="E79" s="676"/>
      <c r="F79" s="676"/>
      <c r="G79" s="676"/>
      <c r="H79" s="676"/>
      <c r="I79" s="676"/>
      <c r="J79" s="676"/>
      <c r="K79" s="676"/>
      <c r="L79" s="676"/>
      <c r="M79" s="676"/>
      <c r="N79" s="676"/>
      <c r="O79" s="676"/>
      <c r="P79" s="676"/>
      <c r="Q79" s="676"/>
      <c r="R79" s="676"/>
      <c r="S79" s="676"/>
      <c r="T79" s="676"/>
      <c r="U79" s="676"/>
      <c r="V79" s="676"/>
      <c r="W79" s="676"/>
      <c r="X79" s="676"/>
      <c r="Y79" s="676"/>
      <c r="Z79" s="676"/>
      <c r="AA79" s="676"/>
      <c r="AB79" s="272"/>
      <c r="AC79" s="612"/>
      <c r="AD79" s="611"/>
      <c r="AE79" s="612"/>
      <c r="AF79" s="612"/>
      <c r="AG79" s="612"/>
      <c r="AH79" s="612"/>
      <c r="AI79" s="612"/>
      <c r="AJ79" s="612"/>
      <c r="AK79" s="612"/>
      <c r="AL79" s="612"/>
      <c r="AM79" s="612"/>
      <c r="AN79" s="612"/>
      <c r="AO79" s="612"/>
      <c r="AP79" s="613"/>
      <c r="AQ79" s="613"/>
      <c r="AR79" s="613"/>
      <c r="AS79" s="613"/>
      <c r="AT79" s="613"/>
      <c r="AU79" s="613"/>
      <c r="AV79" s="614"/>
      <c r="AW79" s="615"/>
      <c r="AX79" s="607"/>
      <c r="AY79" s="370"/>
    </row>
    <row r="80" spans="1:57" s="59" customFormat="1" ht="15" customHeight="1">
      <c r="A80" s="56"/>
      <c r="B80" s="370"/>
      <c r="C80" s="272" t="s">
        <v>600</v>
      </c>
      <c r="D80" s="272"/>
      <c r="E80" s="272"/>
      <c r="F80" s="272"/>
      <c r="G80" s="272"/>
      <c r="H80" s="272"/>
      <c r="I80" s="272"/>
      <c r="J80" s="272"/>
      <c r="K80" s="272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612"/>
      <c r="AD80" s="612"/>
      <c r="AE80" s="612"/>
      <c r="AF80" s="612"/>
      <c r="AG80" s="612"/>
      <c r="AH80" s="612"/>
      <c r="AI80" s="612"/>
      <c r="AJ80" s="612"/>
      <c r="AK80" s="612"/>
      <c r="AL80" s="612"/>
      <c r="AM80" s="612"/>
      <c r="AN80" s="612"/>
      <c r="AO80" s="612"/>
      <c r="AP80" s="613"/>
      <c r="AQ80" s="613"/>
      <c r="AR80" s="613"/>
      <c r="AS80" s="613"/>
      <c r="AT80" s="613"/>
      <c r="AU80" s="613"/>
      <c r="AV80" s="614"/>
      <c r="AW80" s="615"/>
      <c r="AX80" s="607"/>
      <c r="AY80" s="370"/>
    </row>
    <row r="81" spans="1:51" s="59" customFormat="1" ht="13.5" customHeight="1">
      <c r="A81" s="56"/>
      <c r="B81" s="370"/>
      <c r="C81" s="611"/>
      <c r="D81" s="612"/>
      <c r="E81" s="612"/>
      <c r="F81" s="612"/>
      <c r="G81" s="612"/>
      <c r="H81" s="612"/>
      <c r="I81" s="612"/>
      <c r="J81" s="612"/>
      <c r="K81" s="612"/>
      <c r="L81" s="612"/>
      <c r="M81" s="612"/>
      <c r="N81" s="612"/>
      <c r="O81" s="612"/>
      <c r="P81" s="612"/>
      <c r="Q81" s="612"/>
      <c r="R81" s="612"/>
      <c r="S81" s="612"/>
      <c r="T81" s="612"/>
      <c r="U81" s="612"/>
      <c r="V81" s="612"/>
      <c r="W81" s="612"/>
      <c r="X81" s="612"/>
      <c r="Y81" s="612"/>
      <c r="Z81" s="612"/>
      <c r="AA81" s="612"/>
      <c r="AB81" s="612"/>
      <c r="AC81" s="612"/>
      <c r="AD81" s="612"/>
      <c r="AE81" s="612"/>
      <c r="AF81" s="612"/>
      <c r="AG81" s="612"/>
      <c r="AH81" s="612"/>
      <c r="AI81" s="612"/>
      <c r="AJ81" s="612"/>
      <c r="AK81" s="612"/>
      <c r="AL81" s="612"/>
      <c r="AM81" s="612"/>
      <c r="AN81" s="612"/>
      <c r="AO81" s="612"/>
      <c r="AP81" s="613"/>
      <c r="AQ81" s="613"/>
      <c r="AR81" s="613"/>
      <c r="AS81" s="613"/>
      <c r="AT81" s="613"/>
      <c r="AU81" s="613"/>
      <c r="AV81" s="614"/>
      <c r="AW81" s="615"/>
      <c r="AX81" s="607"/>
      <c r="AY81" s="370"/>
    </row>
    <row r="82" spans="1:51" s="59" customFormat="1" ht="15" customHeight="1">
      <c r="A82" s="56"/>
      <c r="B82" s="370"/>
      <c r="C82" s="22" t="s">
        <v>8</v>
      </c>
      <c r="D82" s="21"/>
      <c r="E82" s="21"/>
      <c r="F82" s="1170" t="str">
        <f>'Other Deails'!D23</f>
        <v>Ahwa</v>
      </c>
      <c r="G82" s="1170"/>
      <c r="H82" s="1170"/>
      <c r="I82" s="1170"/>
      <c r="J82" s="1170"/>
      <c r="K82" s="1170"/>
      <c r="L82" s="1170"/>
      <c r="M82" s="1170"/>
      <c r="N82" s="21"/>
      <c r="O82" s="21"/>
      <c r="P82" s="21"/>
      <c r="Q82" s="21"/>
      <c r="R82" s="21"/>
      <c r="S82" s="21"/>
      <c r="T82" s="21"/>
      <c r="U82" s="21"/>
      <c r="V82" s="22" t="s">
        <v>9</v>
      </c>
      <c r="W82" s="21"/>
      <c r="X82" s="21"/>
      <c r="Y82" s="1179">
        <f ca="1">TODAY()</f>
        <v>43519</v>
      </c>
      <c r="Z82" s="1179"/>
      <c r="AA82" s="1179"/>
      <c r="AB82" s="1179"/>
      <c r="AC82" s="1179"/>
      <c r="AD82" s="21"/>
      <c r="AE82" s="21"/>
      <c r="AF82" s="578" t="s">
        <v>601</v>
      </c>
      <c r="AG82" s="21"/>
      <c r="AH82" s="21"/>
      <c r="AI82" s="26"/>
      <c r="AJ82" s="26"/>
      <c r="AK82" s="21"/>
      <c r="AL82" s="21"/>
      <c r="AM82" s="21"/>
      <c r="AN82" s="21"/>
      <c r="AO82" s="21"/>
      <c r="AP82" s="371"/>
      <c r="AQ82" s="371"/>
      <c r="AR82" s="371"/>
      <c r="AS82" s="371"/>
      <c r="AT82" s="371"/>
      <c r="AU82" s="371"/>
      <c r="AV82" s="525"/>
      <c r="AW82" s="525"/>
      <c r="AX82" s="525"/>
      <c r="AY82" s="56"/>
    </row>
    <row r="83" spans="1:51" s="59" customFormat="1" ht="6" customHeight="1">
      <c r="A83" s="56"/>
      <c r="B83" s="370"/>
      <c r="C83" s="611"/>
      <c r="D83" s="612"/>
      <c r="E83" s="612"/>
      <c r="F83" s="612"/>
      <c r="G83" s="612"/>
      <c r="H83" s="612"/>
      <c r="I83" s="612"/>
      <c r="J83" s="612"/>
      <c r="K83" s="612"/>
      <c r="L83" s="612"/>
      <c r="M83" s="612"/>
      <c r="N83" s="612"/>
      <c r="O83" s="612"/>
      <c r="P83" s="612"/>
      <c r="Q83" s="612"/>
      <c r="R83" s="612"/>
      <c r="S83" s="612"/>
      <c r="T83" s="612"/>
      <c r="U83" s="612"/>
      <c r="V83" s="612"/>
      <c r="W83" s="612"/>
      <c r="X83" s="612"/>
      <c r="Y83" s="612"/>
      <c r="Z83" s="612"/>
      <c r="AA83" s="612"/>
      <c r="AB83" s="612"/>
      <c r="AC83" s="612"/>
      <c r="AD83" s="612"/>
      <c r="AE83" s="612"/>
      <c r="AF83" s="612"/>
      <c r="AG83" s="612"/>
      <c r="AH83" s="612"/>
      <c r="AI83" s="612"/>
      <c r="AJ83" s="612"/>
      <c r="AK83" s="612"/>
      <c r="AL83" s="612"/>
      <c r="AM83" s="612"/>
      <c r="AN83" s="612"/>
      <c r="AO83" s="612"/>
      <c r="AP83" s="613"/>
      <c r="AQ83" s="613"/>
      <c r="AR83" s="613"/>
      <c r="AS83" s="613"/>
      <c r="AT83" s="613"/>
      <c r="AU83" s="613"/>
      <c r="AV83" s="614"/>
      <c r="AW83" s="615"/>
      <c r="AX83" s="607"/>
      <c r="AY83" s="370"/>
    </row>
    <row r="84" spans="1:51" s="59" customFormat="1" ht="21" customHeight="1">
      <c r="A84" s="56"/>
      <c r="B84" s="370"/>
      <c r="C84" s="622">
        <v>27</v>
      </c>
      <c r="D84" s="617"/>
      <c r="E84" s="620" t="s">
        <v>602</v>
      </c>
      <c r="F84" s="584"/>
      <c r="G84" s="584"/>
      <c r="H84" s="584"/>
      <c r="I84" s="584"/>
      <c r="J84" s="584"/>
      <c r="K84" s="584"/>
      <c r="L84" s="584"/>
      <c r="M84" s="584"/>
      <c r="N84" s="584"/>
      <c r="O84" s="584"/>
      <c r="P84" s="584"/>
      <c r="Q84" s="584"/>
      <c r="R84" s="603"/>
      <c r="S84" s="604"/>
      <c r="T84" s="604"/>
      <c r="U84" s="584"/>
      <c r="V84" s="584"/>
      <c r="W84" s="584"/>
      <c r="X84" s="584"/>
      <c r="Y84" s="584"/>
      <c r="Z84" s="584"/>
      <c r="AA84" s="584"/>
      <c r="AB84" s="584"/>
      <c r="AC84" s="584"/>
      <c r="AD84" s="584"/>
      <c r="AE84" s="584"/>
      <c r="AF84" s="584"/>
      <c r="AG84" s="603"/>
      <c r="AH84" s="604"/>
      <c r="AI84" s="623"/>
      <c r="AJ84" s="584"/>
      <c r="AK84" s="584"/>
      <c r="AL84" s="584"/>
      <c r="AM84" s="584"/>
      <c r="AN84" s="584"/>
      <c r="AO84" s="584"/>
      <c r="AP84" s="584"/>
      <c r="AQ84" s="584"/>
      <c r="AR84" s="584"/>
      <c r="AS84" s="584"/>
      <c r="AT84" s="584"/>
      <c r="AU84" s="584"/>
      <c r="AV84" s="584"/>
      <c r="AW84" s="585"/>
      <c r="AX84" s="525"/>
      <c r="AY84" s="56"/>
    </row>
    <row r="85" spans="1:51" ht="21" customHeight="1">
      <c r="B85" s="441"/>
      <c r="C85" s="624" t="s">
        <v>604</v>
      </c>
      <c r="D85" s="625"/>
      <c r="E85" s="625"/>
      <c r="F85" s="625"/>
      <c r="G85" s="625"/>
      <c r="H85" s="625"/>
      <c r="I85" s="625"/>
      <c r="J85" s="625"/>
      <c r="K85" s="625"/>
      <c r="L85" s="626"/>
      <c r="M85" s="627"/>
      <c r="N85" s="499" t="s">
        <v>605</v>
      </c>
      <c r="O85" s="499"/>
      <c r="P85" s="499"/>
      <c r="Q85" s="499"/>
      <c r="R85" s="499"/>
      <c r="S85" s="637"/>
      <c r="T85" s="637"/>
      <c r="U85" s="637"/>
      <c r="V85" s="637"/>
      <c r="W85" s="637"/>
      <c r="X85" s="637"/>
      <c r="Y85" s="637"/>
      <c r="Z85" s="637"/>
      <c r="AA85" s="637"/>
      <c r="AB85" s="637"/>
      <c r="AC85" s="637"/>
      <c r="AD85" s="637"/>
      <c r="AE85" s="645"/>
      <c r="AF85" s="504" t="s">
        <v>606</v>
      </c>
      <c r="AG85" s="505"/>
      <c r="AH85" s="505"/>
      <c r="AI85" s="505"/>
      <c r="AJ85" s="505"/>
      <c r="AK85" s="505"/>
      <c r="AL85" s="505"/>
      <c r="AM85" s="505"/>
      <c r="AN85" s="505"/>
      <c r="AO85" s="539"/>
      <c r="AP85" s="539"/>
      <c r="AQ85" s="539"/>
      <c r="AR85" s="539"/>
      <c r="AS85" s="539"/>
      <c r="AT85" s="539"/>
      <c r="AU85" s="539"/>
      <c r="AV85" s="539"/>
      <c r="AW85" s="638"/>
      <c r="AY85" s="59"/>
    </row>
    <row r="86" spans="1:51" ht="21" customHeight="1">
      <c r="C86" s="671"/>
      <c r="D86" s="671"/>
      <c r="E86" s="671"/>
      <c r="F86" s="671"/>
      <c r="G86" s="671"/>
      <c r="H86" s="671"/>
      <c r="I86" s="671"/>
      <c r="J86" s="671"/>
      <c r="K86" s="671"/>
      <c r="L86" s="671"/>
      <c r="M86" s="628"/>
      <c r="N86" s="673"/>
      <c r="O86" s="673"/>
      <c r="P86" s="673"/>
      <c r="Q86" s="673"/>
      <c r="R86" s="673"/>
      <c r="S86" s="673"/>
      <c r="T86" s="673"/>
      <c r="U86" s="673"/>
      <c r="V86" s="673"/>
      <c r="W86" s="673"/>
      <c r="X86" s="673"/>
      <c r="Y86" s="673"/>
      <c r="Z86" s="673"/>
      <c r="AA86" s="673"/>
      <c r="AB86" s="673"/>
      <c r="AC86" s="673"/>
      <c r="AD86" s="673"/>
      <c r="AE86" s="674"/>
      <c r="AF86" s="672"/>
      <c r="AG86" s="673"/>
      <c r="AH86" s="673"/>
      <c r="AI86" s="673"/>
      <c r="AJ86" s="673"/>
      <c r="AK86" s="673"/>
      <c r="AL86" s="673"/>
      <c r="AM86" s="673"/>
      <c r="AN86" s="673"/>
      <c r="AO86" s="673"/>
      <c r="AP86" s="673"/>
      <c r="AQ86" s="673"/>
      <c r="AR86" s="673"/>
      <c r="AS86" s="673"/>
      <c r="AT86" s="673"/>
      <c r="AU86" s="673"/>
      <c r="AV86" s="673"/>
      <c r="AW86" s="674"/>
      <c r="AY86" s="59"/>
    </row>
    <row r="87" spans="1:51" ht="21" customHeight="1">
      <c r="C87" s="624" t="s">
        <v>607</v>
      </c>
      <c r="D87" s="582"/>
      <c r="E87" s="582"/>
      <c r="F87" s="582"/>
      <c r="G87" s="582"/>
      <c r="H87" s="582"/>
      <c r="I87" s="582"/>
      <c r="J87" s="582"/>
      <c r="K87" s="582"/>
      <c r="L87" s="582"/>
      <c r="M87" s="582"/>
      <c r="N87" s="582"/>
      <c r="O87" s="582"/>
      <c r="P87" s="582"/>
      <c r="Q87" s="582"/>
      <c r="R87" s="582"/>
      <c r="S87" s="582"/>
      <c r="T87" s="582"/>
      <c r="U87" s="582"/>
      <c r="V87" s="582"/>
      <c r="W87" s="582"/>
      <c r="X87" s="582"/>
      <c r="Y87" s="582"/>
      <c r="Z87" s="582"/>
      <c r="AA87" s="582"/>
      <c r="AB87" s="582"/>
      <c r="AC87" s="582"/>
      <c r="AD87" s="582"/>
      <c r="AE87" s="582"/>
      <c r="AF87" s="582"/>
      <c r="AG87" s="582"/>
      <c r="AH87" s="582"/>
      <c r="AI87" s="582"/>
      <c r="AJ87" s="582"/>
      <c r="AK87" s="555">
        <v>28</v>
      </c>
      <c r="AL87" s="582"/>
      <c r="AM87" s="582"/>
      <c r="AN87" s="582"/>
      <c r="AO87" s="582"/>
      <c r="AP87" s="582"/>
      <c r="AQ87" s="582"/>
      <c r="AR87" s="582"/>
      <c r="AS87" s="582"/>
      <c r="AT87" s="582"/>
      <c r="AU87" s="582"/>
      <c r="AV87" s="582"/>
      <c r="AW87" s="583"/>
      <c r="AY87" s="59"/>
    </row>
    <row r="88" spans="1:51" ht="15" customHeight="1">
      <c r="AY88" s="59"/>
    </row>
    <row r="89" spans="1:51" ht="8.25" hidden="1" customHeight="1"/>
    <row r="90" spans="1:51" ht="8.25" hidden="1" customHeight="1"/>
    <row r="91" spans="1:51" ht="8.25" hidden="1" customHeight="1"/>
    <row r="92" spans="1:51" ht="8.25" hidden="1" customHeight="1"/>
    <row r="93" spans="1:51" ht="8.25" hidden="1" customHeight="1"/>
    <row r="94" spans="1:51" ht="8.25" hidden="1" customHeight="1"/>
    <row r="95" spans="1:51" ht="8.25" hidden="1" customHeight="1"/>
    <row r="96" spans="1:51" ht="8.25" hidden="1" customHeight="1"/>
    <row r="97" ht="8.25" hidden="1" customHeight="1"/>
    <row r="98" ht="8.25" hidden="1" customHeight="1"/>
    <row r="99" ht="8.25" hidden="1" customHeight="1"/>
    <row r="100" ht="8.25" hidden="1" customHeight="1"/>
    <row r="101" ht="8.25" hidden="1" customHeight="1"/>
    <row r="102" ht="8.25" hidden="1" customHeight="1"/>
    <row r="103" ht="8.25" hidden="1" customHeight="1"/>
    <row r="104" ht="8.25" hidden="1" customHeight="1"/>
    <row r="105" ht="8.25" hidden="1" customHeight="1"/>
    <row r="106" ht="8.25" hidden="1" customHeight="1"/>
    <row r="107" ht="8.25" hidden="1" customHeight="1"/>
    <row r="108" ht="8.25" hidden="1" customHeight="1"/>
    <row r="109" ht="8.25" hidden="1" customHeight="1"/>
    <row r="110" ht="8.25" hidden="1" customHeight="1"/>
    <row r="111" ht="8.25" hidden="1" customHeight="1"/>
    <row r="112" ht="8.25" hidden="1" customHeight="1"/>
    <row r="113" ht="8.25" hidden="1" customHeight="1"/>
    <row r="114" ht="8.25" hidden="1" customHeight="1"/>
    <row r="115" ht="8.25" hidden="1" customHeight="1"/>
    <row r="116" ht="8.25" hidden="1" customHeight="1"/>
    <row r="117" ht="8.25" hidden="1" customHeight="1"/>
    <row r="118" ht="8.25" hidden="1" customHeight="1"/>
    <row r="119" ht="8.25" hidden="1" customHeight="1"/>
    <row r="120" ht="8.25" hidden="1" customHeight="1"/>
    <row r="121" ht="8.25" hidden="1" customHeight="1"/>
    <row r="122" ht="8.25" hidden="1" customHeight="1"/>
    <row r="123" ht="8.25" hidden="1" customHeight="1"/>
    <row r="124" ht="8.25" hidden="1" customHeight="1"/>
    <row r="125" ht="8.25" hidden="1" customHeight="1"/>
    <row r="126" ht="8.25" hidden="1" customHeight="1"/>
    <row r="127" ht="8.25" hidden="1" customHeight="1"/>
    <row r="128" ht="8.25" hidden="1" customHeight="1"/>
    <row r="129" ht="8.25" hidden="1" customHeight="1"/>
    <row r="130" ht="8.25" hidden="1" customHeight="1"/>
    <row r="131" ht="8.25" hidden="1" customHeight="1"/>
    <row r="132" ht="8.25" hidden="1" customHeight="1"/>
    <row r="133" ht="8.25" hidden="1" customHeight="1"/>
    <row r="134" ht="8.25" hidden="1" customHeight="1"/>
    <row r="135" ht="8.25" hidden="1" customHeight="1"/>
    <row r="136" ht="8.25" hidden="1" customHeight="1"/>
    <row r="137" ht="8.25" hidden="1" customHeight="1"/>
    <row r="138" ht="8.25" hidden="1" customHeight="1"/>
    <row r="139" ht="8.25" hidden="1" customHeight="1"/>
    <row r="140" ht="8.25" hidden="1" customHeight="1"/>
    <row r="141" ht="8.25" hidden="1" customHeight="1"/>
    <row r="142" ht="8.25" hidden="1" customHeight="1"/>
    <row r="143" ht="8.25" hidden="1" customHeight="1"/>
    <row r="144" ht="8.25" hidden="1" customHeight="1"/>
    <row r="145" ht="8.25" hidden="1" customHeight="1"/>
    <row r="146" ht="8.25" hidden="1" customHeight="1"/>
    <row r="147" ht="8.25" hidden="1" customHeight="1"/>
    <row r="148" ht="8.25" hidden="1" customHeight="1"/>
    <row r="149" ht="8.25" hidden="1" customHeight="1"/>
    <row r="150" ht="8.25" hidden="1" customHeight="1"/>
    <row r="151" ht="8.25" hidden="1" customHeight="1"/>
    <row r="152" ht="8.25" hidden="1" customHeight="1"/>
    <row r="153" ht="8.25" hidden="1" customHeight="1"/>
    <row r="154" ht="8.25" hidden="1" customHeight="1"/>
    <row r="155" ht="8.25" hidden="1" customHeight="1"/>
    <row r="156" ht="8.25" hidden="1" customHeight="1"/>
    <row r="157" ht="8.25" hidden="1" customHeight="1"/>
    <row r="158" ht="8.25" hidden="1" customHeight="1"/>
    <row r="159" ht="8.25" hidden="1" customHeight="1"/>
    <row r="160" ht="8.25" hidden="1" customHeight="1"/>
    <row r="161" ht="8.25" hidden="1" customHeight="1"/>
    <row r="162" ht="8.25" hidden="1" customHeight="1"/>
    <row r="163" ht="8.25" hidden="1" customHeight="1"/>
    <row r="164" ht="8.25" hidden="1" customHeight="1"/>
    <row r="165" ht="8.25" hidden="1" customHeight="1"/>
    <row r="166" ht="8.25" hidden="1" customHeight="1"/>
    <row r="167" ht="8.25" hidden="1" customHeight="1"/>
    <row r="168" ht="8.25" hidden="1" customHeight="1"/>
    <row r="169" ht="8.25" hidden="1" customHeight="1"/>
    <row r="170" ht="8.25" hidden="1" customHeight="1"/>
    <row r="171" ht="8.25" hidden="1" customHeight="1"/>
    <row r="172" ht="8.25" hidden="1" customHeight="1"/>
    <row r="173" ht="8.25" hidden="1" customHeight="1"/>
    <row r="174" ht="8.25" hidden="1" customHeight="1"/>
    <row r="175" ht="8.25" hidden="1" customHeight="1"/>
    <row r="176" ht="8.25" hidden="1" customHeight="1"/>
    <row r="177" ht="8.25" hidden="1" customHeight="1"/>
    <row r="178" ht="8.25" hidden="1" customHeight="1"/>
    <row r="179" ht="8.25" hidden="1" customHeight="1"/>
    <row r="180" ht="8.25" hidden="1" customHeight="1"/>
    <row r="181" ht="8.25" hidden="1" customHeight="1"/>
    <row r="182" ht="8.25" hidden="1" customHeight="1"/>
    <row r="183" ht="8.25" hidden="1" customHeight="1"/>
    <row r="184" ht="8.25" hidden="1" customHeight="1"/>
    <row r="185" ht="8.25" hidden="1" customHeight="1"/>
    <row r="186" ht="8.25" hidden="1" customHeight="1"/>
    <row r="187" ht="8.25" hidden="1" customHeight="1"/>
    <row r="188" ht="8.25" hidden="1" customHeight="1"/>
    <row r="189" ht="8.25" hidden="1" customHeight="1"/>
    <row r="190" ht="8.25" hidden="1" customHeight="1"/>
    <row r="191" ht="8.25" hidden="1" customHeight="1"/>
    <row r="192" ht="8.25" hidden="1" customHeight="1"/>
    <row r="193" ht="8.25" hidden="1" customHeight="1"/>
    <row r="194" ht="8.25" hidden="1" customHeight="1"/>
    <row r="195" ht="8.25" hidden="1" customHeight="1"/>
    <row r="196" ht="8.25" hidden="1" customHeight="1"/>
    <row r="197" ht="8.25" hidden="1" customHeight="1"/>
    <row r="198" ht="8.25" hidden="1" customHeight="1"/>
    <row r="199" ht="8.25" hidden="1" customHeight="1"/>
    <row r="200" ht="8.25" hidden="1" customHeight="1"/>
    <row r="201" ht="8.25" hidden="1" customHeight="1"/>
    <row r="202" ht="8.25" hidden="1" customHeight="1"/>
    <row r="203" ht="8.25" hidden="1" customHeight="1"/>
    <row r="204" ht="8.25" hidden="1" customHeight="1"/>
    <row r="205" ht="8.25" hidden="1" customHeight="1"/>
    <row r="206" ht="8.25" hidden="1" customHeight="1"/>
    <row r="207" ht="8.25" hidden="1" customHeight="1"/>
    <row r="208" ht="8.25" hidden="1" customHeight="1"/>
    <row r="209" ht="8.25" hidden="1" customHeight="1"/>
    <row r="210" ht="8.25" hidden="1" customHeight="1"/>
    <row r="211" ht="8.25" hidden="1" customHeight="1"/>
    <row r="212" ht="8.25" hidden="1" customHeight="1"/>
    <row r="213" ht="8.25" hidden="1" customHeight="1"/>
    <row r="214" ht="8.25" hidden="1" customHeight="1"/>
    <row r="215" ht="8.25" hidden="1" customHeight="1"/>
    <row r="216" ht="8.25" hidden="1" customHeight="1"/>
    <row r="217" ht="8.25" hidden="1" customHeight="1"/>
    <row r="218" ht="8.25" hidden="1" customHeight="1"/>
    <row r="219" ht="8.25" hidden="1" customHeight="1"/>
    <row r="220" ht="8.25" hidden="1" customHeight="1"/>
    <row r="221" ht="8.25" hidden="1" customHeight="1"/>
    <row r="222" ht="8.25" hidden="1" customHeight="1"/>
    <row r="223" ht="8.25" hidden="1" customHeight="1"/>
    <row r="224" ht="8.25" hidden="1" customHeight="1"/>
    <row r="225" ht="8.25" hidden="1" customHeight="1"/>
    <row r="226" ht="8.25" hidden="1" customHeight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/>
  </sheetData>
  <sheetProtection password="CF4B" sheet="1" objects="1" scenarios="1" formatCells="0" formatColumns="0" formatRows="0" insertColumns="0" insertRows="0"/>
  <mergeCells count="114">
    <mergeCell ref="Y42:AD43"/>
    <mergeCell ref="AE42:AK43"/>
    <mergeCell ref="E44:M44"/>
    <mergeCell ref="C42:C52"/>
    <mergeCell ref="D42:D43"/>
    <mergeCell ref="Y30:AC31"/>
    <mergeCell ref="Y32:AC32"/>
    <mergeCell ref="Y33:AC34"/>
    <mergeCell ref="Y35:AC36"/>
    <mergeCell ref="C56:C64"/>
    <mergeCell ref="D56:D57"/>
    <mergeCell ref="AE44:AK44"/>
    <mergeCell ref="AI37:AM38"/>
    <mergeCell ref="AL42:AQ43"/>
    <mergeCell ref="AL44:AQ44"/>
    <mergeCell ref="V56:AB57"/>
    <mergeCell ref="E56:U56"/>
    <mergeCell ref="E57:U57"/>
    <mergeCell ref="Y37:AC38"/>
    <mergeCell ref="Y44:AD44"/>
    <mergeCell ref="AQ16:AW16"/>
    <mergeCell ref="AQ12:AW12"/>
    <mergeCell ref="AD37:AH38"/>
    <mergeCell ref="AD33:AH34"/>
    <mergeCell ref="AD35:AH36"/>
    <mergeCell ref="AI35:AM36"/>
    <mergeCell ref="AN35:AR36"/>
    <mergeCell ref="AN37:AR38"/>
    <mergeCell ref="AN32:AR32"/>
    <mergeCell ref="AF4:AL4"/>
    <mergeCell ref="AD30:AH31"/>
    <mergeCell ref="AI30:AM31"/>
    <mergeCell ref="AD32:AH32"/>
    <mergeCell ref="AF10:AL10"/>
    <mergeCell ref="A2:O2"/>
    <mergeCell ref="P2:AW2"/>
    <mergeCell ref="AF6:AL6"/>
    <mergeCell ref="AF8:AL8"/>
    <mergeCell ref="C30:C38"/>
    <mergeCell ref="D30:D31"/>
    <mergeCell ref="AQ14:AW14"/>
    <mergeCell ref="AS37:AW38"/>
    <mergeCell ref="AS32:AW32"/>
    <mergeCell ref="AS35:AW36"/>
    <mergeCell ref="AN30:AR31"/>
    <mergeCell ref="AS33:AW34"/>
    <mergeCell ref="AS30:AW30"/>
    <mergeCell ref="AS31:AW31"/>
    <mergeCell ref="AI32:AM32"/>
    <mergeCell ref="D47:D48"/>
    <mergeCell ref="D49:D50"/>
    <mergeCell ref="D33:D34"/>
    <mergeCell ref="D35:D36"/>
    <mergeCell ref="D37:D38"/>
    <mergeCell ref="D45:D46"/>
    <mergeCell ref="O32:X32"/>
    <mergeCell ref="C4:D14"/>
    <mergeCell ref="C16:D23"/>
    <mergeCell ref="E42:N43"/>
    <mergeCell ref="O42:X43"/>
    <mergeCell ref="O44:X44"/>
    <mergeCell ref="E30:N30"/>
    <mergeCell ref="E31:N31"/>
    <mergeCell ref="E32:N32"/>
    <mergeCell ref="O30:X31"/>
    <mergeCell ref="AK56:AO57"/>
    <mergeCell ref="AP58:AW58"/>
    <mergeCell ref="AP59:AW59"/>
    <mergeCell ref="AP60:AW60"/>
    <mergeCell ref="AP61:AW61"/>
    <mergeCell ref="AP62:AW62"/>
    <mergeCell ref="AP56:AW57"/>
    <mergeCell ref="AC59:AJ59"/>
    <mergeCell ref="AC60:AJ60"/>
    <mergeCell ref="AC61:AJ61"/>
    <mergeCell ref="AC62:AJ62"/>
    <mergeCell ref="AC56:AJ56"/>
    <mergeCell ref="AC57:AJ57"/>
    <mergeCell ref="AC58:AJ58"/>
    <mergeCell ref="F70:Q70"/>
    <mergeCell ref="F71:Q71"/>
    <mergeCell ref="D68:E68"/>
    <mergeCell ref="D69:E69"/>
    <mergeCell ref="D70:E70"/>
    <mergeCell ref="D71:E71"/>
    <mergeCell ref="F68:Q68"/>
    <mergeCell ref="F69:Q69"/>
    <mergeCell ref="AJ68:AW68"/>
    <mergeCell ref="AJ69:AW69"/>
    <mergeCell ref="AJ70:AW70"/>
    <mergeCell ref="AJ71:AW71"/>
    <mergeCell ref="S68:T68"/>
    <mergeCell ref="S69:T69"/>
    <mergeCell ref="AH68:AI68"/>
    <mergeCell ref="AH69:AI69"/>
    <mergeCell ref="U68:AF68"/>
    <mergeCell ref="U69:AF69"/>
    <mergeCell ref="F82:M82"/>
    <mergeCell ref="U70:AF70"/>
    <mergeCell ref="U71:AF71"/>
    <mergeCell ref="D77:Y77"/>
    <mergeCell ref="AF77:AS77"/>
    <mergeCell ref="Y82:AC82"/>
    <mergeCell ref="AH70:AI70"/>
    <mergeCell ref="S70:T70"/>
    <mergeCell ref="S71:T71"/>
    <mergeCell ref="AH71:AI71"/>
    <mergeCell ref="AL49:AQ50"/>
    <mergeCell ref="AL45:AQ46"/>
    <mergeCell ref="AL47:AQ48"/>
    <mergeCell ref="AI33:AM34"/>
    <mergeCell ref="AN33:AR34"/>
    <mergeCell ref="AR42:AW43"/>
    <mergeCell ref="AR44:AW44"/>
  </mergeCells>
  <phoneticPr fontId="20" type="noConversion"/>
  <hyperlinks>
    <hyperlink ref="A2:C2" location="MainMenu!A1" display="MainMenu!A1"/>
  </hyperlinks>
  <pageMargins left="0" right="0" top="0.5" bottom="0.5" header="0.5" footer="0.4"/>
  <pageSetup paperSize="9" scale="67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1"/>
  <sheetViews>
    <sheetView workbookViewId="0">
      <pane xSplit="1" ySplit="4" topLeftCell="B26" activePane="bottomRight" state="frozen"/>
      <selection activeCell="A2" sqref="A2:O2"/>
      <selection pane="topRight" activeCell="A2" sqref="A2:O2"/>
      <selection pane="bottomLeft" activeCell="A2" sqref="A2:O2"/>
      <selection pane="bottomRight" activeCell="A39" sqref="A39"/>
    </sheetView>
  </sheetViews>
  <sheetFormatPr defaultRowHeight="15"/>
  <cols>
    <col min="1" max="1" width="19" style="310" customWidth="1"/>
    <col min="2" max="13" width="8.875" style="311" customWidth="1"/>
    <col min="14" max="16384" width="9" style="310"/>
  </cols>
  <sheetData>
    <row r="1" spans="1:13" ht="8.25" customHeight="1"/>
    <row r="2" spans="1:13">
      <c r="A2" s="310" t="s">
        <v>7</v>
      </c>
      <c r="B2" s="755" t="s">
        <v>343</v>
      </c>
      <c r="C2" s="755"/>
      <c r="D2" s="755"/>
      <c r="E2" s="755"/>
      <c r="F2" s="311" t="s">
        <v>344</v>
      </c>
      <c r="G2" s="755" t="s">
        <v>345</v>
      </c>
      <c r="H2" s="755"/>
      <c r="I2" s="755"/>
    </row>
    <row r="3" spans="1:13">
      <c r="A3" s="310" t="s">
        <v>346</v>
      </c>
      <c r="B3" s="757" t="s">
        <v>347</v>
      </c>
      <c r="C3" s="757"/>
      <c r="D3" s="757"/>
      <c r="E3" s="757"/>
      <c r="F3" s="311" t="s">
        <v>348</v>
      </c>
      <c r="G3" s="756" t="s">
        <v>349</v>
      </c>
      <c r="H3" s="756"/>
      <c r="I3" s="312"/>
    </row>
    <row r="4" spans="1:13" ht="17.100000000000001" customHeight="1">
      <c r="A4" s="313"/>
      <c r="B4" s="314">
        <v>38777</v>
      </c>
      <c r="C4" s="314">
        <v>38808</v>
      </c>
      <c r="D4" s="314">
        <v>38838</v>
      </c>
      <c r="E4" s="314">
        <v>38869</v>
      </c>
      <c r="F4" s="314">
        <v>38899</v>
      </c>
      <c r="G4" s="314">
        <v>38930</v>
      </c>
      <c r="H4" s="314">
        <v>38961</v>
      </c>
      <c r="I4" s="314">
        <v>38991</v>
      </c>
      <c r="J4" s="314">
        <v>39022</v>
      </c>
      <c r="K4" s="314">
        <v>39052</v>
      </c>
      <c r="L4" s="314">
        <v>39083</v>
      </c>
      <c r="M4" s="314">
        <v>39114</v>
      </c>
    </row>
    <row r="5" spans="1:13" ht="17.100000000000001" customHeight="1">
      <c r="A5" s="313" t="s">
        <v>350</v>
      </c>
      <c r="B5" s="315">
        <v>5300</v>
      </c>
      <c r="C5" s="315">
        <v>5300</v>
      </c>
      <c r="D5" s="315">
        <v>5300</v>
      </c>
      <c r="E5" s="315">
        <v>5300</v>
      </c>
      <c r="F5" s="315">
        <v>5300</v>
      </c>
      <c r="G5" s="315">
        <v>5300</v>
      </c>
      <c r="H5" s="315">
        <v>5400</v>
      </c>
      <c r="I5" s="315">
        <v>5400</v>
      </c>
      <c r="J5" s="315">
        <v>5400</v>
      </c>
      <c r="K5" s="315">
        <v>5400</v>
      </c>
      <c r="L5" s="315">
        <v>5400</v>
      </c>
      <c r="M5" s="315">
        <v>5400</v>
      </c>
    </row>
    <row r="6" spans="1:13" ht="17.100000000000001" customHeight="1">
      <c r="A6" s="313" t="s">
        <v>351</v>
      </c>
      <c r="B6" s="315">
        <v>0</v>
      </c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</row>
    <row r="7" spans="1:13" ht="17.100000000000001" customHeight="1">
      <c r="A7" s="313" t="s">
        <v>352</v>
      </c>
      <c r="B7" s="315">
        <v>2650</v>
      </c>
      <c r="C7" s="315">
        <v>2650</v>
      </c>
      <c r="D7" s="315">
        <v>2650</v>
      </c>
      <c r="E7" s="315">
        <v>2650</v>
      </c>
      <c r="F7" s="315">
        <v>2650</v>
      </c>
      <c r="G7" s="315">
        <v>2650</v>
      </c>
      <c r="H7" s="315">
        <v>2700</v>
      </c>
      <c r="I7" s="315">
        <v>2700</v>
      </c>
      <c r="J7" s="315">
        <v>2700</v>
      </c>
      <c r="K7" s="315">
        <v>2700</v>
      </c>
      <c r="L7" s="315">
        <v>2700</v>
      </c>
      <c r="M7" s="315">
        <v>2700</v>
      </c>
    </row>
    <row r="8" spans="1:13" ht="17.100000000000001" customHeight="1">
      <c r="A8" s="313" t="s">
        <v>353</v>
      </c>
      <c r="B8" s="315">
        <v>1670</v>
      </c>
      <c r="C8" s="315">
        <v>1670</v>
      </c>
      <c r="D8" s="315">
        <v>1908</v>
      </c>
      <c r="E8" s="315">
        <v>1908</v>
      </c>
      <c r="F8" s="315">
        <v>1908</v>
      </c>
      <c r="G8" s="315">
        <v>1908</v>
      </c>
      <c r="H8" s="315">
        <v>1944</v>
      </c>
      <c r="I8" s="315">
        <v>2349</v>
      </c>
      <c r="J8" s="315">
        <v>2349</v>
      </c>
      <c r="K8" s="315">
        <v>2349</v>
      </c>
      <c r="L8" s="315">
        <v>2349</v>
      </c>
      <c r="M8" s="315">
        <v>2349</v>
      </c>
    </row>
    <row r="9" spans="1:13" ht="17.100000000000001" customHeight="1">
      <c r="A9" s="313" t="s">
        <v>354</v>
      </c>
      <c r="B9" s="315">
        <v>0</v>
      </c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</row>
    <row r="10" spans="1:13" ht="17.100000000000001" customHeight="1">
      <c r="A10" s="313" t="s">
        <v>355</v>
      </c>
      <c r="B10" s="315">
        <v>100</v>
      </c>
      <c r="C10" s="315">
        <v>100</v>
      </c>
      <c r="D10" s="315">
        <v>100</v>
      </c>
      <c r="E10" s="315">
        <v>100</v>
      </c>
      <c r="F10" s="315">
        <v>100</v>
      </c>
      <c r="G10" s="315">
        <v>100</v>
      </c>
      <c r="H10" s="315">
        <v>100</v>
      </c>
      <c r="I10" s="315">
        <v>100</v>
      </c>
      <c r="J10" s="315">
        <v>100</v>
      </c>
      <c r="K10" s="315">
        <v>100</v>
      </c>
      <c r="L10" s="315">
        <v>100</v>
      </c>
      <c r="M10" s="315">
        <v>100</v>
      </c>
    </row>
    <row r="11" spans="1:13" ht="17.100000000000001" customHeight="1">
      <c r="A11" s="313" t="s">
        <v>356</v>
      </c>
      <c r="B11" s="315">
        <v>0</v>
      </c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</row>
    <row r="12" spans="1:13" ht="17.100000000000001" customHeight="1">
      <c r="A12" s="313" t="s">
        <v>357</v>
      </c>
      <c r="B12" s="315">
        <v>250</v>
      </c>
      <c r="C12" s="315">
        <v>250</v>
      </c>
      <c r="D12" s="315">
        <v>250</v>
      </c>
      <c r="E12" s="315">
        <v>250</v>
      </c>
      <c r="F12" s="315">
        <v>75</v>
      </c>
      <c r="G12" s="315">
        <v>75</v>
      </c>
      <c r="H12" s="315">
        <v>75</v>
      </c>
      <c r="I12" s="315">
        <v>75</v>
      </c>
      <c r="J12" s="315">
        <v>75</v>
      </c>
      <c r="K12" s="315">
        <v>75</v>
      </c>
      <c r="L12" s="315">
        <v>75</v>
      </c>
      <c r="M12" s="315">
        <v>75</v>
      </c>
    </row>
    <row r="13" spans="1:13" ht="17.100000000000001" customHeight="1">
      <c r="A13" s="313" t="s">
        <v>358</v>
      </c>
      <c r="B13" s="315">
        <v>75</v>
      </c>
      <c r="C13" s="315">
        <v>75</v>
      </c>
      <c r="D13" s="315">
        <v>75</v>
      </c>
      <c r="E13" s="315">
        <v>75</v>
      </c>
      <c r="F13" s="315">
        <v>250</v>
      </c>
      <c r="G13" s="315">
        <v>250</v>
      </c>
      <c r="H13" s="315">
        <v>250</v>
      </c>
      <c r="I13" s="315">
        <v>250</v>
      </c>
      <c r="J13" s="315">
        <v>250</v>
      </c>
      <c r="K13" s="315">
        <v>250</v>
      </c>
      <c r="L13" s="315">
        <v>250</v>
      </c>
      <c r="M13" s="315">
        <v>250</v>
      </c>
    </row>
    <row r="14" spans="1:13" ht="17.100000000000001" customHeight="1">
      <c r="A14" s="313" t="s">
        <v>359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</row>
    <row r="15" spans="1:13" ht="17.100000000000001" customHeight="1">
      <c r="A15" s="313" t="s">
        <v>360</v>
      </c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L15" s="315"/>
      <c r="M15" s="315"/>
    </row>
    <row r="16" spans="1:13" ht="17.100000000000001" customHeight="1">
      <c r="A16" s="313" t="s">
        <v>361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</row>
    <row r="17" spans="1:13" ht="17.100000000000001" customHeight="1">
      <c r="A17" s="313" t="s">
        <v>362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</row>
    <row r="18" spans="1:13" ht="17.100000000000001" customHeight="1">
      <c r="A18" s="313" t="s">
        <v>362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</row>
    <row r="19" spans="1:13" ht="17.100000000000001" customHeight="1">
      <c r="A19" s="313" t="s">
        <v>363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</row>
    <row r="20" spans="1:13" ht="17.100000000000001" customHeight="1">
      <c r="A20" s="313"/>
      <c r="B20" s="315"/>
      <c r="C20" s="315"/>
      <c r="D20" s="315"/>
      <c r="E20" s="315"/>
      <c r="F20" s="315"/>
      <c r="G20" s="315"/>
      <c r="H20" s="315"/>
      <c r="I20" s="315"/>
      <c r="J20" s="315"/>
      <c r="K20" s="315"/>
      <c r="L20" s="315"/>
      <c r="M20" s="315"/>
    </row>
    <row r="21" spans="1:13" ht="17.100000000000001" customHeight="1">
      <c r="A21" s="313" t="s">
        <v>364</v>
      </c>
      <c r="B21" s="316">
        <f t="shared" ref="B21:M21" si="0">SUM(B5:B20)</f>
        <v>10045</v>
      </c>
      <c r="C21" s="316">
        <f t="shared" si="0"/>
        <v>10045</v>
      </c>
      <c r="D21" s="316">
        <f t="shared" si="0"/>
        <v>10283</v>
      </c>
      <c r="E21" s="316">
        <f t="shared" si="0"/>
        <v>10283</v>
      </c>
      <c r="F21" s="316">
        <f t="shared" si="0"/>
        <v>10283</v>
      </c>
      <c r="G21" s="316">
        <f t="shared" si="0"/>
        <v>10283</v>
      </c>
      <c r="H21" s="316">
        <f t="shared" si="0"/>
        <v>10469</v>
      </c>
      <c r="I21" s="316">
        <f t="shared" si="0"/>
        <v>10874</v>
      </c>
      <c r="J21" s="316">
        <f t="shared" si="0"/>
        <v>10874</v>
      </c>
      <c r="K21" s="316">
        <f t="shared" si="0"/>
        <v>10874</v>
      </c>
      <c r="L21" s="316">
        <f t="shared" si="0"/>
        <v>10874</v>
      </c>
      <c r="M21" s="316">
        <f t="shared" si="0"/>
        <v>10874</v>
      </c>
    </row>
    <row r="22" spans="1:13" ht="17.100000000000001" customHeight="1">
      <c r="A22" s="313"/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L22" s="315"/>
      <c r="M22" s="315"/>
    </row>
    <row r="23" spans="1:13" ht="17.100000000000001" customHeight="1">
      <c r="A23" s="313" t="s">
        <v>365</v>
      </c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M23" s="315"/>
    </row>
    <row r="24" spans="1:13" ht="17.100000000000001" customHeight="1">
      <c r="A24" s="313" t="s">
        <v>366</v>
      </c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M24" s="315"/>
    </row>
    <row r="25" spans="1:13" ht="17.100000000000001" customHeight="1">
      <c r="A25" s="313" t="s">
        <v>367</v>
      </c>
      <c r="B25" s="315">
        <v>500</v>
      </c>
      <c r="C25" s="315">
        <v>500</v>
      </c>
      <c r="D25" s="315">
        <v>500</v>
      </c>
      <c r="E25" s="315">
        <v>500</v>
      </c>
      <c r="F25" s="315">
        <v>500</v>
      </c>
      <c r="G25" s="315">
        <v>500</v>
      </c>
      <c r="H25" s="315">
        <v>500</v>
      </c>
      <c r="I25" s="315">
        <v>500</v>
      </c>
      <c r="J25" s="315">
        <v>500</v>
      </c>
      <c r="K25" s="315">
        <v>500</v>
      </c>
      <c r="L25" s="315">
        <v>500</v>
      </c>
      <c r="M25" s="315">
        <v>500</v>
      </c>
    </row>
    <row r="26" spans="1:13" ht="17.100000000000001" customHeight="1">
      <c r="A26" s="313" t="s">
        <v>368</v>
      </c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  <c r="M26" s="315"/>
    </row>
    <row r="27" spans="1:13" ht="17.100000000000001" customHeight="1">
      <c r="A27" s="313" t="s">
        <v>369</v>
      </c>
      <c r="B27" s="315"/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</row>
    <row r="28" spans="1:13" ht="17.100000000000001" customHeight="1">
      <c r="A28" s="313" t="s">
        <v>370</v>
      </c>
      <c r="B28" s="315">
        <v>750</v>
      </c>
      <c r="C28" s="315">
        <v>750</v>
      </c>
      <c r="D28" s="315">
        <v>750</v>
      </c>
      <c r="E28" s="315">
        <v>750</v>
      </c>
      <c r="F28" s="315">
        <v>750</v>
      </c>
      <c r="G28" s="315">
        <v>750</v>
      </c>
      <c r="H28" s="315">
        <v>750</v>
      </c>
      <c r="I28" s="315"/>
      <c r="J28" s="315"/>
      <c r="K28" s="315"/>
      <c r="L28" s="315"/>
      <c r="M28" s="315"/>
    </row>
    <row r="29" spans="1:13" ht="17.100000000000001" customHeight="1">
      <c r="A29" s="313" t="s">
        <v>371</v>
      </c>
      <c r="B29" s="315">
        <v>100</v>
      </c>
      <c r="C29" s="315">
        <v>100</v>
      </c>
      <c r="D29" s="315">
        <v>2267</v>
      </c>
      <c r="E29" s="315">
        <v>2258</v>
      </c>
      <c r="F29" s="315">
        <v>2250</v>
      </c>
      <c r="G29" s="315">
        <v>2242</v>
      </c>
      <c r="H29" s="315">
        <v>2233</v>
      </c>
      <c r="I29" s="315">
        <v>2225</v>
      </c>
      <c r="J29" s="315">
        <v>2217</v>
      </c>
      <c r="K29" s="315">
        <v>2217</v>
      </c>
      <c r="L29" s="315">
        <v>2208</v>
      </c>
      <c r="M29" s="315">
        <v>2192</v>
      </c>
    </row>
    <row r="30" spans="1:13" ht="17.100000000000001" customHeight="1">
      <c r="A30" s="313" t="s">
        <v>372</v>
      </c>
      <c r="B30" s="315">
        <v>2000</v>
      </c>
      <c r="C30" s="315">
        <v>2000</v>
      </c>
      <c r="D30" s="315">
        <v>2000</v>
      </c>
      <c r="E30" s="315">
        <v>2000</v>
      </c>
      <c r="F30" s="315">
        <v>2000</v>
      </c>
      <c r="G30" s="315">
        <v>2000</v>
      </c>
      <c r="H30" s="315">
        <v>2000</v>
      </c>
      <c r="I30" s="315">
        <v>2000</v>
      </c>
      <c r="J30" s="315">
        <v>2000</v>
      </c>
      <c r="K30" s="315">
        <v>2000</v>
      </c>
      <c r="L30" s="315">
        <v>2000</v>
      </c>
      <c r="M30" s="315">
        <v>2000</v>
      </c>
    </row>
    <row r="31" spans="1:13" ht="17.100000000000001" customHeight="1">
      <c r="A31" s="313" t="s">
        <v>373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</row>
    <row r="32" spans="1:13" ht="17.100000000000001" customHeight="1">
      <c r="A32" s="313" t="s">
        <v>374</v>
      </c>
      <c r="B32" s="315">
        <v>60</v>
      </c>
      <c r="C32" s="315">
        <v>60</v>
      </c>
      <c r="D32" s="315">
        <v>60</v>
      </c>
      <c r="E32" s="315">
        <v>60</v>
      </c>
      <c r="F32" s="315">
        <v>60</v>
      </c>
      <c r="G32" s="315">
        <v>60</v>
      </c>
      <c r="H32" s="315">
        <v>60</v>
      </c>
      <c r="I32" s="315">
        <v>60</v>
      </c>
      <c r="J32" s="315">
        <v>60</v>
      </c>
      <c r="K32" s="315">
        <v>60</v>
      </c>
      <c r="L32" s="315">
        <v>60</v>
      </c>
      <c r="M32" s="315">
        <v>60</v>
      </c>
    </row>
    <row r="33" spans="1:15" ht="17.100000000000001" customHeight="1">
      <c r="A33" s="313" t="s">
        <v>375</v>
      </c>
      <c r="B33" s="315">
        <v>100</v>
      </c>
      <c r="C33" s="315">
        <v>100</v>
      </c>
      <c r="D33" s="315">
        <v>100</v>
      </c>
      <c r="E33" s="315">
        <v>100</v>
      </c>
      <c r="F33" s="315">
        <v>100</v>
      </c>
      <c r="G33" s="315">
        <v>100</v>
      </c>
      <c r="H33" s="315">
        <v>100</v>
      </c>
      <c r="I33" s="315">
        <v>100</v>
      </c>
      <c r="J33" s="315">
        <v>100</v>
      </c>
      <c r="K33" s="315">
        <v>100</v>
      </c>
      <c r="L33" s="315">
        <v>100</v>
      </c>
      <c r="M33" s="315">
        <v>100</v>
      </c>
    </row>
    <row r="34" spans="1:15" ht="17.100000000000001" customHeight="1">
      <c r="A34" s="313" t="s">
        <v>376</v>
      </c>
      <c r="B34" s="315"/>
      <c r="C34" s="315"/>
      <c r="D34" s="315"/>
      <c r="E34" s="315"/>
      <c r="F34" s="315"/>
      <c r="G34" s="315"/>
      <c r="H34" s="315"/>
      <c r="I34" s="315"/>
      <c r="J34" s="315"/>
      <c r="K34" s="315"/>
      <c r="L34" s="315"/>
      <c r="M34" s="315"/>
    </row>
    <row r="35" spans="1:15" ht="17.100000000000001" customHeight="1">
      <c r="A35" s="313" t="s">
        <v>360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</row>
    <row r="36" spans="1:15" ht="17.100000000000001" customHeight="1">
      <c r="A36" s="313"/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</row>
    <row r="37" spans="1:15" ht="17.100000000000001" customHeight="1">
      <c r="A37" s="313" t="s">
        <v>364</v>
      </c>
      <c r="B37" s="316">
        <f t="shared" ref="B37:M37" si="1">SUM(B23:B36)</f>
        <v>3510</v>
      </c>
      <c r="C37" s="316">
        <f t="shared" si="1"/>
        <v>3510</v>
      </c>
      <c r="D37" s="316">
        <f t="shared" si="1"/>
        <v>5677</v>
      </c>
      <c r="E37" s="316">
        <f t="shared" si="1"/>
        <v>5668</v>
      </c>
      <c r="F37" s="316">
        <f t="shared" si="1"/>
        <v>5660</v>
      </c>
      <c r="G37" s="316">
        <f t="shared" si="1"/>
        <v>5652</v>
      </c>
      <c r="H37" s="316">
        <f t="shared" si="1"/>
        <v>5643</v>
      </c>
      <c r="I37" s="316">
        <f t="shared" si="1"/>
        <v>4885</v>
      </c>
      <c r="J37" s="316">
        <f t="shared" si="1"/>
        <v>4877</v>
      </c>
      <c r="K37" s="316">
        <f t="shared" si="1"/>
        <v>4877</v>
      </c>
      <c r="L37" s="316">
        <f t="shared" si="1"/>
        <v>4868</v>
      </c>
      <c r="M37" s="316">
        <f t="shared" si="1"/>
        <v>4852</v>
      </c>
    </row>
    <row r="38" spans="1:15" ht="17.100000000000001" customHeight="1">
      <c r="A38" s="313" t="s">
        <v>377</v>
      </c>
      <c r="B38" s="316">
        <f t="shared" ref="B38:M38" si="2">B21-B37</f>
        <v>6535</v>
      </c>
      <c r="C38" s="316">
        <f t="shared" si="2"/>
        <v>6535</v>
      </c>
      <c r="D38" s="316">
        <f t="shared" si="2"/>
        <v>4606</v>
      </c>
      <c r="E38" s="316">
        <f t="shared" si="2"/>
        <v>4615</v>
      </c>
      <c r="F38" s="316">
        <f t="shared" si="2"/>
        <v>4623</v>
      </c>
      <c r="G38" s="316">
        <f t="shared" si="2"/>
        <v>4631</v>
      </c>
      <c r="H38" s="316">
        <f t="shared" si="2"/>
        <v>4826</v>
      </c>
      <c r="I38" s="316">
        <f t="shared" si="2"/>
        <v>5989</v>
      </c>
      <c r="J38" s="316">
        <f t="shared" si="2"/>
        <v>5997</v>
      </c>
      <c r="K38" s="316">
        <f t="shared" si="2"/>
        <v>5997</v>
      </c>
      <c r="L38" s="316">
        <f t="shared" si="2"/>
        <v>6006</v>
      </c>
      <c r="M38" s="316">
        <f t="shared" si="2"/>
        <v>6022</v>
      </c>
    </row>
    <row r="39" spans="1:15" ht="17.100000000000001" customHeight="1">
      <c r="A39" s="317" t="s">
        <v>378</v>
      </c>
      <c r="B39" s="318"/>
      <c r="C39" s="319"/>
      <c r="D39" s="319"/>
      <c r="E39" s="319"/>
      <c r="F39" s="319"/>
      <c r="G39" s="319"/>
      <c r="H39" s="319"/>
      <c r="I39" s="320">
        <v>1563</v>
      </c>
      <c r="J39" s="319"/>
      <c r="K39" s="319"/>
      <c r="L39" s="319"/>
      <c r="M39" s="319"/>
      <c r="N39" s="321"/>
      <c r="O39" s="321"/>
    </row>
    <row r="40" spans="1:15" ht="17.100000000000001" customHeight="1">
      <c r="A40" s="321"/>
      <c r="B40" s="320"/>
      <c r="C40" s="320"/>
      <c r="D40" s="320"/>
      <c r="E40" s="320"/>
      <c r="F40" s="320"/>
      <c r="G40" s="320"/>
      <c r="H40" s="320"/>
      <c r="I40" s="322">
        <v>39003</v>
      </c>
      <c r="J40" s="320"/>
      <c r="K40" s="320"/>
      <c r="L40" s="320"/>
      <c r="M40" s="320"/>
      <c r="N40" s="321"/>
      <c r="O40" s="321"/>
    </row>
    <row r="41" spans="1:15">
      <c r="I41" s="323"/>
    </row>
  </sheetData>
  <sheetProtection sheet="1" objects="1" scenarios="1" formatCells="0" formatColumns="0" formatRows="0" insertColumns="0" insertRows="0"/>
  <mergeCells count="4">
    <mergeCell ref="B2:E2"/>
    <mergeCell ref="G2:I2"/>
    <mergeCell ref="G3:H3"/>
    <mergeCell ref="B3:E3"/>
  </mergeCells>
  <phoneticPr fontId="20" type="noConversion"/>
  <pageMargins left="0" right="0" top="1.25" bottom="1" header="0.5" footer="0.9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5"/>
  <sheetViews>
    <sheetView workbookViewId="0">
      <pane ySplit="1" topLeftCell="A2" activePane="bottomLeft" state="frozen"/>
      <selection activeCell="A2" sqref="A2:O2"/>
      <selection pane="bottomLeft" sqref="A1:D1"/>
    </sheetView>
  </sheetViews>
  <sheetFormatPr defaultColWidth="0" defaultRowHeight="12.75" zeroHeight="1"/>
  <cols>
    <col min="1" max="1" width="4.625" style="135" customWidth="1"/>
    <col min="2" max="2" width="9.625" style="135" customWidth="1"/>
    <col min="3" max="3" width="11.875" style="135" customWidth="1"/>
    <col min="4" max="4" width="10" style="135" customWidth="1"/>
    <col min="5" max="5" width="12.125" style="135" customWidth="1"/>
    <col min="6" max="6" width="10.375" style="135" customWidth="1"/>
    <col min="7" max="7" width="4.375" style="135" customWidth="1"/>
    <col min="8" max="8" width="8.375" style="135" customWidth="1"/>
    <col min="9" max="9" width="10.125" style="135" customWidth="1"/>
    <col min="10" max="10" width="9" style="135" customWidth="1"/>
    <col min="11" max="11" width="3.375" style="135" customWidth="1"/>
    <col min="12" max="15" width="0" style="135" hidden="1" customWidth="1"/>
    <col min="16" max="16" width="20.75" style="135" hidden="1" customWidth="1"/>
    <col min="17" max="16384" width="0" style="135" hidden="1"/>
  </cols>
  <sheetData>
    <row r="1" spans="1:16" s="100" customFormat="1" ht="24" customHeight="1">
      <c r="A1" s="779" t="s">
        <v>58</v>
      </c>
      <c r="B1" s="779"/>
      <c r="C1" s="779"/>
      <c r="D1" s="779"/>
      <c r="E1" s="786" t="s">
        <v>256</v>
      </c>
      <c r="F1" s="786"/>
      <c r="G1" s="786"/>
      <c r="H1" s="786"/>
      <c r="I1" s="786"/>
      <c r="J1" s="786"/>
      <c r="K1" s="786"/>
      <c r="L1" s="99"/>
      <c r="M1" s="99"/>
      <c r="N1" s="99"/>
      <c r="O1" s="99"/>
      <c r="P1" s="99"/>
    </row>
    <row r="2" spans="1:16" s="104" customFormat="1" ht="21" customHeight="1">
      <c r="A2" s="101"/>
      <c r="B2" s="102" t="s">
        <v>59</v>
      </c>
      <c r="C2" s="158">
        <v>2006</v>
      </c>
      <c r="D2" s="160">
        <v>2007</v>
      </c>
      <c r="E2" s="102"/>
      <c r="F2" s="102"/>
      <c r="G2" s="102"/>
      <c r="H2" s="102"/>
      <c r="I2" s="102" t="s">
        <v>31</v>
      </c>
      <c r="J2" s="158">
        <v>2007</v>
      </c>
      <c r="K2" s="159">
        <v>8</v>
      </c>
      <c r="L2" s="103"/>
      <c r="M2" s="103"/>
      <c r="N2" s="103"/>
      <c r="O2" s="103"/>
      <c r="P2" s="103"/>
    </row>
    <row r="3" spans="1:16" s="100" customFormat="1" ht="15" customHeight="1">
      <c r="A3" s="105"/>
      <c r="B3" s="105"/>
      <c r="C3" s="105"/>
      <c r="D3" s="115" t="s">
        <v>60</v>
      </c>
      <c r="E3" s="138"/>
      <c r="F3" s="105"/>
      <c r="G3" s="105"/>
      <c r="H3" s="105"/>
      <c r="I3" s="105"/>
      <c r="J3" s="105"/>
      <c r="K3" s="105"/>
    </row>
    <row r="4" spans="1:16" s="108" customFormat="1" ht="15" customHeight="1">
      <c r="A4" s="106"/>
      <c r="B4" s="106"/>
      <c r="C4" s="107" t="s">
        <v>7</v>
      </c>
      <c r="D4" s="152" t="s">
        <v>38</v>
      </c>
      <c r="E4" s="106"/>
      <c r="F4" s="106"/>
      <c r="G4" s="106"/>
      <c r="H4" s="106"/>
      <c r="I4" s="106"/>
      <c r="J4" s="106"/>
      <c r="K4" s="106"/>
    </row>
    <row r="5" spans="1:16" s="108" customFormat="1" ht="15" customHeight="1">
      <c r="A5" s="106"/>
      <c r="B5" s="286" t="str">
        <f>UPPER(D4)</f>
        <v>SHRI K J PATEL</v>
      </c>
      <c r="C5" s="145" t="s">
        <v>62</v>
      </c>
      <c r="D5" s="146" t="s">
        <v>38</v>
      </c>
      <c r="E5" s="147"/>
      <c r="F5" s="106"/>
      <c r="G5" s="106"/>
      <c r="H5" s="106"/>
      <c r="I5" s="106"/>
      <c r="J5" s="106"/>
      <c r="K5" s="106"/>
    </row>
    <row r="6" spans="1:16" s="108" customFormat="1" ht="15" customHeight="1">
      <c r="A6" s="106"/>
      <c r="B6" s="106"/>
      <c r="C6" s="107" t="s">
        <v>61</v>
      </c>
      <c r="D6" s="152" t="s">
        <v>135</v>
      </c>
      <c r="E6" s="106"/>
      <c r="F6" s="106"/>
      <c r="G6" s="106"/>
      <c r="H6" s="106"/>
      <c r="I6" s="106"/>
      <c r="J6" s="106"/>
      <c r="K6" s="106"/>
    </row>
    <row r="7" spans="1:16" s="108" customFormat="1" ht="15" customHeight="1">
      <c r="A7" s="106"/>
      <c r="B7" s="286" t="str">
        <f>UPPER(D6)</f>
        <v>KIRITCHANDRA JAYANTILAL PATEL</v>
      </c>
      <c r="C7" s="145" t="s">
        <v>62</v>
      </c>
      <c r="D7" s="146" t="s">
        <v>135</v>
      </c>
      <c r="E7" s="147"/>
      <c r="F7" s="147"/>
      <c r="G7" s="106"/>
      <c r="H7" s="106"/>
      <c r="I7" s="106"/>
      <c r="J7" s="106"/>
      <c r="K7" s="106"/>
    </row>
    <row r="8" spans="1:16" s="108" customFormat="1" ht="15" customHeight="1">
      <c r="A8" s="106"/>
      <c r="B8" s="106"/>
      <c r="C8" s="107" t="s">
        <v>63</v>
      </c>
      <c r="D8" s="152" t="s">
        <v>136</v>
      </c>
      <c r="E8" s="106"/>
      <c r="F8" s="106"/>
      <c r="G8" s="106"/>
      <c r="H8" s="106"/>
      <c r="I8" s="106"/>
      <c r="J8" s="106"/>
      <c r="K8" s="106"/>
    </row>
    <row r="9" spans="1:16" s="108" customFormat="1" ht="15" customHeight="1">
      <c r="A9" s="106"/>
      <c r="B9" s="286" t="str">
        <f>UPPER(D8)</f>
        <v>JAYANTILAL RATILAL PATEL</v>
      </c>
      <c r="C9" s="145" t="s">
        <v>62</v>
      </c>
      <c r="D9" s="146" t="s">
        <v>136</v>
      </c>
      <c r="E9" s="147"/>
      <c r="F9" s="147"/>
      <c r="G9" s="106" t="s">
        <v>165</v>
      </c>
      <c r="H9" s="106"/>
      <c r="I9" s="106"/>
      <c r="J9" s="106"/>
      <c r="K9" s="106"/>
    </row>
    <row r="10" spans="1:16" s="108" customFormat="1" ht="15" customHeight="1">
      <c r="A10" s="110"/>
      <c r="B10" s="110"/>
      <c r="C10" s="107" t="s">
        <v>42</v>
      </c>
      <c r="D10" s="791" t="s">
        <v>647</v>
      </c>
      <c r="E10" s="791"/>
      <c r="F10" s="110"/>
      <c r="G10" s="788" t="s">
        <v>642</v>
      </c>
      <c r="H10" s="789"/>
      <c r="I10" s="789"/>
      <c r="J10" s="789"/>
      <c r="K10" s="789"/>
    </row>
    <row r="11" spans="1:16" s="108" customFormat="1" ht="12.75" customHeight="1">
      <c r="A11" s="106"/>
      <c r="B11" s="106"/>
      <c r="C11" s="145" t="s">
        <v>62</v>
      </c>
      <c r="D11" s="787">
        <v>22310</v>
      </c>
      <c r="E11" s="787"/>
      <c r="F11" s="147"/>
      <c r="G11" s="789"/>
      <c r="H11" s="789"/>
      <c r="I11" s="789"/>
      <c r="J11" s="789"/>
      <c r="K11" s="789"/>
    </row>
    <row r="12" spans="1:16" s="108" customFormat="1" ht="15" customHeight="1">
      <c r="A12" s="106"/>
      <c r="B12" s="286" t="str">
        <f>UPPER(D12)</f>
        <v>SENIOR CLERK</v>
      </c>
      <c r="C12" s="107" t="s">
        <v>64</v>
      </c>
      <c r="D12" s="153" t="s">
        <v>342</v>
      </c>
      <c r="E12" s="106"/>
      <c r="F12" s="106"/>
      <c r="G12" s="789"/>
      <c r="H12" s="789"/>
      <c r="I12" s="789"/>
      <c r="J12" s="789"/>
      <c r="K12" s="789"/>
    </row>
    <row r="13" spans="1:16" s="111" customFormat="1" ht="17.25" customHeight="1">
      <c r="A13" s="106"/>
      <c r="B13" s="286" t="str">
        <f>UPPER(D14)</f>
        <v>ACFPP3047F</v>
      </c>
      <c r="C13" s="145" t="s">
        <v>62</v>
      </c>
      <c r="D13" s="148" t="s">
        <v>342</v>
      </c>
      <c r="E13" s="147"/>
      <c r="F13" s="147"/>
      <c r="G13" s="790" t="s">
        <v>266</v>
      </c>
      <c r="H13" s="790"/>
      <c r="I13" s="790"/>
      <c r="J13" s="790"/>
      <c r="K13" s="790"/>
    </row>
    <row r="14" spans="1:16" s="108" customFormat="1" ht="15" customHeight="1">
      <c r="A14" s="106"/>
      <c r="B14" s="106"/>
      <c r="C14" s="112" t="s">
        <v>43</v>
      </c>
      <c r="D14" s="154" t="s">
        <v>648</v>
      </c>
      <c r="E14" s="106"/>
      <c r="F14" s="155" t="s">
        <v>44</v>
      </c>
      <c r="G14" s="790"/>
      <c r="H14" s="790"/>
      <c r="I14" s="790"/>
      <c r="J14" s="790"/>
      <c r="K14" s="790"/>
    </row>
    <row r="15" spans="1:16" s="108" customFormat="1" ht="15" customHeight="1">
      <c r="A15" s="144" t="str">
        <f>UPPER(D15)</f>
        <v>MALE</v>
      </c>
      <c r="B15" s="110"/>
      <c r="C15" s="107" t="s">
        <v>140</v>
      </c>
      <c r="D15" s="152" t="s">
        <v>340</v>
      </c>
      <c r="E15" s="110"/>
      <c r="F15" s="144" t="str">
        <f>IF(D15="male","M","F")</f>
        <v>M</v>
      </c>
      <c r="G15" s="790"/>
      <c r="H15" s="790"/>
      <c r="I15" s="790"/>
      <c r="J15" s="790"/>
      <c r="K15" s="790"/>
    </row>
    <row r="16" spans="1:16" s="108" customFormat="1" ht="15">
      <c r="A16" s="106"/>
      <c r="B16" s="106"/>
      <c r="C16" s="112" t="s">
        <v>628</v>
      </c>
      <c r="D16" s="154" t="s">
        <v>629</v>
      </c>
      <c r="E16" s="106"/>
      <c r="F16" s="106"/>
      <c r="G16" s="106"/>
      <c r="H16" s="106"/>
      <c r="I16" s="106"/>
      <c r="J16" s="106"/>
      <c r="K16" s="106"/>
    </row>
    <row r="17" spans="1:16" s="108" customFormat="1">
      <c r="A17" s="106"/>
      <c r="B17" s="106"/>
      <c r="C17" s="107" t="s">
        <v>639</v>
      </c>
      <c r="D17" s="709" t="s">
        <v>39</v>
      </c>
      <c r="E17" s="106"/>
      <c r="F17" s="106"/>
      <c r="G17" s="106"/>
      <c r="H17" s="106"/>
      <c r="I17" s="106"/>
      <c r="J17" s="106"/>
      <c r="K17" s="106"/>
    </row>
    <row r="18" spans="1:16" s="108" customFormat="1" ht="21.75" customHeight="1">
      <c r="A18" s="106"/>
      <c r="B18" s="286" t="str">
        <f>UPPER(D19)</f>
        <v>ADDISANAL DIRECTOR OF ANIMAL HUSUBANDARY</v>
      </c>
      <c r="C18" s="145" t="s">
        <v>62</v>
      </c>
      <c r="D18" s="146" t="s">
        <v>39</v>
      </c>
      <c r="E18" s="147"/>
      <c r="F18" s="147"/>
      <c r="G18" s="106"/>
      <c r="H18" s="106"/>
      <c r="I18" s="106"/>
      <c r="J18" s="106"/>
      <c r="K18" s="106"/>
    </row>
    <row r="19" spans="1:16" s="108" customFormat="1" ht="21.75" customHeight="1">
      <c r="A19" s="139"/>
      <c r="B19" s="140"/>
      <c r="C19" s="141" t="s">
        <v>65</v>
      </c>
      <c r="D19" s="152" t="s">
        <v>649</v>
      </c>
      <c r="E19" s="152"/>
      <c r="F19" s="152"/>
      <c r="G19" s="106"/>
      <c r="H19" s="106"/>
      <c r="I19" s="106"/>
      <c r="J19" s="106"/>
      <c r="K19" s="106"/>
    </row>
    <row r="20" spans="1:16" s="106" customFormat="1" ht="18.75" customHeight="1">
      <c r="A20" s="780" t="s">
        <v>67</v>
      </c>
      <c r="B20" s="781"/>
      <c r="C20" s="151" t="s">
        <v>62</v>
      </c>
      <c r="D20" s="146" t="s">
        <v>41</v>
      </c>
      <c r="E20" s="147"/>
      <c r="F20" s="147"/>
    </row>
    <row r="21" spans="1:16" s="106" customFormat="1" ht="17.25" customHeight="1">
      <c r="A21" s="782"/>
      <c r="B21" s="783"/>
      <c r="C21" s="142" t="s">
        <v>66</v>
      </c>
      <c r="D21" s="152" t="s">
        <v>640</v>
      </c>
      <c r="F21" s="113"/>
      <c r="H21" s="286" t="str">
        <f>UPPER(D21)</f>
        <v>DANGS DISTRICT PANCHAYAT</v>
      </c>
    </row>
    <row r="22" spans="1:16" s="106" customFormat="1" ht="17.25" customHeight="1">
      <c r="A22" s="784"/>
      <c r="B22" s="785"/>
      <c r="C22" s="150" t="s">
        <v>62</v>
      </c>
      <c r="D22" s="146" t="s">
        <v>142</v>
      </c>
      <c r="E22" s="147"/>
      <c r="F22" s="149"/>
      <c r="G22" s="147"/>
      <c r="H22" s="286" t="e">
        <f>UPPER(#REF!)</f>
        <v>#REF!</v>
      </c>
      <c r="J22" s="107"/>
      <c r="K22" s="109"/>
    </row>
    <row r="23" spans="1:16" s="108" customFormat="1">
      <c r="A23" s="106"/>
      <c r="B23" s="106"/>
      <c r="C23" s="107" t="s">
        <v>8</v>
      </c>
      <c r="D23" s="152" t="s">
        <v>641</v>
      </c>
      <c r="E23" s="106"/>
      <c r="F23" s="113"/>
      <c r="G23" s="106"/>
      <c r="H23" s="286" t="str">
        <f>UPPER(D23)</f>
        <v>AHWA</v>
      </c>
      <c r="I23" s="106"/>
      <c r="J23" s="106"/>
      <c r="K23" s="106"/>
      <c r="L23" s="114"/>
      <c r="M23" s="114"/>
      <c r="N23" s="114"/>
      <c r="O23" s="114"/>
      <c r="P23" s="114"/>
    </row>
    <row r="24" spans="1:16" s="108" customFormat="1">
      <c r="A24" s="106"/>
      <c r="B24" s="106"/>
      <c r="C24" s="145" t="s">
        <v>62</v>
      </c>
      <c r="D24" s="146" t="s">
        <v>40</v>
      </c>
      <c r="E24" s="147"/>
      <c r="F24" s="149"/>
      <c r="G24" s="147"/>
      <c r="H24" s="106"/>
      <c r="I24" s="106"/>
      <c r="J24" s="106"/>
      <c r="K24" s="106"/>
      <c r="L24" s="114"/>
      <c r="M24" s="114"/>
      <c r="N24" s="114"/>
      <c r="O24" s="114"/>
      <c r="P24" s="114"/>
    </row>
    <row r="25" spans="1:16" s="108" customFormat="1">
      <c r="A25" s="106"/>
      <c r="B25" s="106"/>
      <c r="C25" s="107"/>
      <c r="D25" s="109"/>
      <c r="E25" s="106"/>
      <c r="F25" s="115" t="s">
        <v>69</v>
      </c>
      <c r="G25" s="106"/>
      <c r="H25" s="106"/>
      <c r="I25" s="106"/>
      <c r="J25" s="107"/>
      <c r="K25" s="110"/>
      <c r="L25" s="114"/>
      <c r="M25" s="114"/>
      <c r="N25" s="114"/>
      <c r="O25" s="114"/>
      <c r="P25" s="114"/>
    </row>
    <row r="26" spans="1:16" s="108" customFormat="1">
      <c r="A26" s="106"/>
      <c r="B26" s="106"/>
      <c r="C26" s="107" t="s">
        <v>68</v>
      </c>
      <c r="D26" s="778" t="s">
        <v>48</v>
      </c>
      <c r="E26" s="778"/>
      <c r="F26" s="778"/>
      <c r="G26" s="778"/>
      <c r="H26" s="778"/>
      <c r="I26" s="107" t="s">
        <v>70</v>
      </c>
      <c r="J26" s="778">
        <v>10936167655</v>
      </c>
      <c r="K26" s="778"/>
      <c r="L26" s="114"/>
      <c r="M26" s="114"/>
      <c r="N26" s="114"/>
      <c r="O26" s="114"/>
      <c r="P26" s="114"/>
    </row>
    <row r="27" spans="1:16" s="108" customFormat="1">
      <c r="A27" s="106"/>
      <c r="B27" s="106" t="str">
        <f>UPPER(D26)</f>
        <v>STATE BACK OF INDIA</v>
      </c>
      <c r="C27" s="145" t="s">
        <v>62</v>
      </c>
      <c r="D27" s="759" t="s">
        <v>48</v>
      </c>
      <c r="E27" s="759"/>
      <c r="F27" s="773"/>
      <c r="G27" s="773"/>
      <c r="H27" s="773"/>
      <c r="I27" s="145" t="s">
        <v>62</v>
      </c>
      <c r="J27" s="759" t="s">
        <v>47</v>
      </c>
      <c r="K27" s="759"/>
      <c r="L27" s="114"/>
      <c r="M27" s="114"/>
      <c r="N27" s="114"/>
      <c r="O27" s="114"/>
      <c r="P27" s="114"/>
    </row>
    <row r="28" spans="1:16" s="108" customFormat="1">
      <c r="A28" s="106"/>
      <c r="B28" s="106"/>
      <c r="C28" s="107"/>
      <c r="D28" s="106" t="str">
        <f>UPPER(F26)</f>
        <v/>
      </c>
      <c r="E28" s="106"/>
      <c r="F28" s="115" t="s">
        <v>46</v>
      </c>
      <c r="G28" s="106"/>
      <c r="H28" s="106"/>
      <c r="I28" s="106"/>
      <c r="J28" s="107"/>
      <c r="K28" s="110"/>
      <c r="L28" s="114"/>
      <c r="M28" s="114"/>
      <c r="N28" s="114"/>
      <c r="O28" s="114"/>
      <c r="P28" s="114"/>
    </row>
    <row r="29" spans="1:16" s="108" customFormat="1">
      <c r="A29" s="793" t="s">
        <v>72</v>
      </c>
      <c r="B29" s="793"/>
      <c r="C29" s="793"/>
      <c r="D29" s="778"/>
      <c r="E29" s="778"/>
      <c r="F29" s="792" t="s">
        <v>71</v>
      </c>
      <c r="G29" s="792"/>
      <c r="H29" s="760"/>
      <c r="I29" s="760"/>
      <c r="J29" s="760"/>
      <c r="K29" s="107"/>
      <c r="L29" s="114"/>
      <c r="M29" s="114"/>
      <c r="N29" s="114"/>
      <c r="O29" s="114"/>
      <c r="P29" s="114"/>
    </row>
    <row r="30" spans="1:16" s="108" customFormat="1">
      <c r="A30" s="106"/>
      <c r="B30" s="106" t="str">
        <f>UPPER(D29)</f>
        <v/>
      </c>
      <c r="C30" s="145" t="s">
        <v>62</v>
      </c>
      <c r="D30" s="759" t="s">
        <v>48</v>
      </c>
      <c r="E30" s="759"/>
      <c r="F30" s="107"/>
      <c r="G30" s="145" t="s">
        <v>62</v>
      </c>
      <c r="H30" s="758" t="s">
        <v>47</v>
      </c>
      <c r="I30" s="758"/>
      <c r="J30" s="758"/>
      <c r="K30" s="107"/>
      <c r="L30" s="114"/>
      <c r="M30" s="114"/>
      <c r="N30" s="114"/>
      <c r="O30" s="114"/>
      <c r="P30" s="114"/>
    </row>
    <row r="31" spans="1:16" s="108" customFormat="1">
      <c r="A31" s="106"/>
      <c r="B31" s="106"/>
      <c r="C31" s="107"/>
      <c r="D31" s="109"/>
      <c r="E31" s="106"/>
      <c r="F31" s="113"/>
      <c r="G31" s="106"/>
      <c r="H31" s="106"/>
      <c r="I31" s="106"/>
      <c r="J31" s="767" t="s">
        <v>73</v>
      </c>
      <c r="K31" s="767"/>
      <c r="L31" s="114"/>
      <c r="M31" s="114"/>
      <c r="N31" s="114"/>
      <c r="O31" s="114"/>
      <c r="P31" s="114"/>
    </row>
    <row r="32" spans="1:16" s="111" customFormat="1">
      <c r="A32" s="109" t="s">
        <v>143</v>
      </c>
      <c r="B32" s="110"/>
      <c r="C32" s="110"/>
      <c r="D32" s="110"/>
      <c r="E32" s="110"/>
      <c r="F32" s="110"/>
      <c r="G32" s="110"/>
      <c r="H32" s="771">
        <v>31138</v>
      </c>
      <c r="I32" s="772"/>
      <c r="J32" s="767"/>
      <c r="K32" s="767"/>
      <c r="L32" s="116"/>
      <c r="M32" s="116"/>
      <c r="N32" s="117"/>
      <c r="O32" s="117"/>
      <c r="P32" s="117"/>
    </row>
    <row r="33" spans="1:16" s="108" customFormat="1">
      <c r="A33" s="773" t="s">
        <v>74</v>
      </c>
      <c r="B33" s="773"/>
      <c r="C33" s="773"/>
      <c r="D33" s="773"/>
      <c r="E33" s="773"/>
      <c r="F33" s="773"/>
      <c r="G33" s="774"/>
      <c r="H33" s="769">
        <v>5250</v>
      </c>
      <c r="I33" s="770"/>
      <c r="J33" s="286">
        <f>H33</f>
        <v>5250</v>
      </c>
      <c r="K33" s="118"/>
      <c r="L33" s="119"/>
      <c r="M33" s="114"/>
      <c r="N33" s="114"/>
      <c r="O33" s="114"/>
      <c r="P33" s="114"/>
    </row>
    <row r="34" spans="1:16" s="108" customFormat="1" hidden="1">
      <c r="A34" s="106">
        <f>SEARCH("L",D15)</f>
        <v>3</v>
      </c>
      <c r="B34" s="106">
        <f>IF(A34&gt;3,5000,0)</f>
        <v>0</v>
      </c>
      <c r="C34" s="106"/>
      <c r="D34" s="106"/>
      <c r="E34" s="106">
        <f>IF(AND(F34&gt;=1,F34&lt;36251),30000,IF(AND(F34&gt;=36251,F34&lt;40000),150000,IF(AND(F34=0,),0,)))</f>
        <v>30000</v>
      </c>
      <c r="F34" s="120">
        <f>H32</f>
        <v>31138</v>
      </c>
      <c r="G34" s="106"/>
      <c r="H34" s="106"/>
      <c r="I34" s="106"/>
      <c r="J34" s="106">
        <f>MIN(E34,J33)</f>
        <v>5250</v>
      </c>
      <c r="K34" s="106"/>
      <c r="L34" s="114"/>
      <c r="M34" s="114"/>
      <c r="N34" s="114"/>
      <c r="O34" s="114"/>
      <c r="P34" s="114"/>
    </row>
    <row r="35" spans="1:16" s="111" customFormat="1">
      <c r="A35" s="110"/>
      <c r="B35" s="110"/>
      <c r="C35" s="107"/>
      <c r="D35" s="109"/>
      <c r="E35" s="110"/>
      <c r="F35" s="110"/>
      <c r="G35" s="110"/>
      <c r="H35" s="110"/>
      <c r="I35" s="110"/>
      <c r="J35" s="110"/>
      <c r="K35" s="110"/>
      <c r="L35" s="117"/>
      <c r="M35" s="117"/>
      <c r="N35" s="117"/>
      <c r="O35" s="117"/>
      <c r="P35" s="117"/>
    </row>
    <row r="36" spans="1:16" s="111" customFormat="1" ht="15" hidden="1">
      <c r="A36" s="110"/>
      <c r="B36" s="234" t="s">
        <v>152</v>
      </c>
      <c r="C36" s="234"/>
      <c r="D36" s="235"/>
      <c r="E36" s="235"/>
      <c r="F36" s="235"/>
      <c r="G36" s="235"/>
      <c r="H36" s="235"/>
      <c r="I36" s="110"/>
      <c r="J36" s="110"/>
      <c r="K36" s="110"/>
      <c r="L36" s="117"/>
      <c r="M36" s="117"/>
      <c r="N36" s="117"/>
      <c r="O36" s="117"/>
      <c r="P36" s="117"/>
    </row>
    <row r="37" spans="1:16" s="111" customFormat="1" ht="15" hidden="1">
      <c r="A37" s="110"/>
      <c r="B37" s="233">
        <v>1</v>
      </c>
      <c r="D37" s="267"/>
      <c r="E37" s="267"/>
      <c r="F37" s="267"/>
      <c r="G37" s="267"/>
      <c r="I37" s="110"/>
      <c r="J37" s="110"/>
      <c r="K37" s="110"/>
      <c r="L37" s="117"/>
      <c r="M37" s="117"/>
      <c r="N37" s="117"/>
      <c r="O37" s="117"/>
      <c r="P37" s="117"/>
    </row>
    <row r="38" spans="1:16" s="108" customFormat="1" ht="15" hidden="1">
      <c r="A38" s="106"/>
      <c r="B38" s="233">
        <v>2</v>
      </c>
      <c r="D38" s="267"/>
      <c r="E38" s="267"/>
      <c r="F38" s="267"/>
      <c r="G38" s="267"/>
      <c r="I38" s="106"/>
      <c r="J38" s="106"/>
      <c r="K38" s="106"/>
    </row>
    <row r="39" spans="1:16" s="108" customFormat="1" ht="15" hidden="1">
      <c r="A39" s="106"/>
      <c r="B39" s="233">
        <v>3</v>
      </c>
      <c r="D39" s="267"/>
      <c r="E39" s="267"/>
      <c r="F39" s="267"/>
      <c r="G39" s="267"/>
      <c r="I39" s="106"/>
      <c r="J39" s="106"/>
      <c r="K39" s="106"/>
    </row>
    <row r="40" spans="1:16" s="108" customFormat="1" ht="15" hidden="1">
      <c r="A40" s="106"/>
      <c r="B40" s="233">
        <v>4</v>
      </c>
      <c r="D40" s="267"/>
      <c r="E40" s="267"/>
      <c r="F40" s="267"/>
      <c r="G40" s="267"/>
      <c r="I40" s="106"/>
      <c r="J40" s="106"/>
      <c r="K40" s="106"/>
    </row>
    <row r="41" spans="1:16" s="108" customFormat="1" ht="15" hidden="1">
      <c r="A41" s="106"/>
      <c r="B41" s="233">
        <v>5</v>
      </c>
      <c r="D41" s="267"/>
      <c r="E41" s="267"/>
      <c r="F41" s="267"/>
      <c r="G41" s="267"/>
      <c r="I41" s="106"/>
      <c r="J41" s="106"/>
      <c r="K41" s="106"/>
    </row>
    <row r="42" spans="1:16" s="108" customFormat="1" ht="15" hidden="1">
      <c r="A42" s="106"/>
      <c r="B42" s="233">
        <v>6</v>
      </c>
      <c r="D42" s="267"/>
      <c r="E42" s="267"/>
      <c r="F42" s="267"/>
      <c r="G42" s="267"/>
      <c r="I42" s="106"/>
      <c r="J42" s="106"/>
      <c r="K42" s="106"/>
    </row>
    <row r="43" spans="1:16" s="108" customFormat="1" ht="15" hidden="1">
      <c r="A43" s="106"/>
      <c r="B43" s="233">
        <v>7</v>
      </c>
      <c r="D43" s="267"/>
      <c r="E43" s="267"/>
      <c r="F43" s="267"/>
      <c r="G43" s="267"/>
      <c r="I43" s="106"/>
      <c r="J43" s="106"/>
      <c r="K43" s="106"/>
    </row>
    <row r="44" spans="1:16" s="108" customFormat="1" ht="15" hidden="1">
      <c r="A44" s="106"/>
      <c r="B44" s="233">
        <v>8</v>
      </c>
      <c r="D44" s="267"/>
      <c r="E44" s="267"/>
      <c r="F44" s="267"/>
      <c r="G44" s="267"/>
      <c r="I44" s="106"/>
      <c r="J44" s="106"/>
      <c r="K44" s="106"/>
    </row>
    <row r="45" spans="1:16" s="108" customFormat="1" ht="15" hidden="1">
      <c r="A45" s="106"/>
      <c r="B45" s="233">
        <v>9</v>
      </c>
      <c r="D45" s="267"/>
      <c r="E45" s="267"/>
      <c r="F45" s="267"/>
      <c r="G45" s="267"/>
      <c r="I45" s="106"/>
      <c r="J45" s="106"/>
      <c r="K45" s="106"/>
    </row>
    <row r="46" spans="1:16" s="108" customFormat="1" ht="31.5" hidden="1" customHeight="1">
      <c r="A46" s="106"/>
      <c r="B46" s="233">
        <v>10</v>
      </c>
      <c r="D46" s="268"/>
      <c r="E46" s="268"/>
      <c r="F46" s="268"/>
      <c r="G46" s="268"/>
      <c r="I46" s="106"/>
      <c r="J46" s="106"/>
      <c r="K46" s="106"/>
    </row>
    <row r="47" spans="1:16" s="108" customFormat="1" ht="31.5" hidden="1" customHeight="1">
      <c r="A47" s="106"/>
      <c r="B47" s="233">
        <v>11</v>
      </c>
      <c r="D47" s="268"/>
      <c r="E47" s="268"/>
      <c r="F47" s="268"/>
      <c r="G47" s="268"/>
      <c r="I47" s="106"/>
      <c r="J47" s="106"/>
      <c r="K47" s="106"/>
    </row>
    <row r="48" spans="1:16" s="108" customFormat="1" ht="15" hidden="1">
      <c r="A48" s="106"/>
      <c r="B48" s="233">
        <v>12</v>
      </c>
      <c r="D48" s="268"/>
      <c r="E48" s="268"/>
      <c r="F48" s="268"/>
      <c r="G48" s="268"/>
      <c r="I48" s="106"/>
      <c r="J48" s="106"/>
      <c r="K48" s="106"/>
    </row>
    <row r="49" spans="1:11" s="108" customFormat="1" ht="15" hidden="1">
      <c r="A49" s="106"/>
      <c r="B49" s="233">
        <v>13</v>
      </c>
      <c r="D49" s="275"/>
      <c r="E49" s="275"/>
      <c r="F49" s="275"/>
      <c r="G49" s="275"/>
      <c r="I49" s="106"/>
      <c r="J49" s="106"/>
      <c r="K49" s="106"/>
    </row>
    <row r="50" spans="1:11" s="108" customFormat="1" ht="15" hidden="1">
      <c r="A50" s="106"/>
      <c r="B50" s="233">
        <v>14</v>
      </c>
      <c r="D50" s="275"/>
      <c r="E50" s="275"/>
      <c r="F50" s="275"/>
      <c r="G50" s="275"/>
      <c r="I50" s="106"/>
      <c r="J50" s="106"/>
      <c r="K50" s="106"/>
    </row>
    <row r="51" spans="1:11" s="108" customFormat="1" ht="15" hidden="1">
      <c r="A51" s="106"/>
      <c r="B51" s="233">
        <v>15</v>
      </c>
      <c r="D51" s="276"/>
      <c r="E51" s="276"/>
      <c r="F51" s="276"/>
      <c r="G51" s="276"/>
      <c r="I51" s="106"/>
      <c r="J51" s="106"/>
      <c r="K51" s="106"/>
    </row>
    <row r="52" spans="1:11" s="108" customFormat="1" ht="15" hidden="1">
      <c r="A52" s="106"/>
      <c r="B52" s="233">
        <v>16</v>
      </c>
      <c r="D52" s="276"/>
      <c r="E52" s="276"/>
      <c r="F52" s="276"/>
      <c r="G52" s="276"/>
      <c r="I52" s="106"/>
      <c r="J52" s="106"/>
      <c r="K52" s="106"/>
    </row>
    <row r="53" spans="1:11" s="108" customFormat="1" ht="15" hidden="1" customHeight="1">
      <c r="A53" s="106"/>
      <c r="B53" s="233">
        <v>17</v>
      </c>
      <c r="D53" s="268"/>
      <c r="E53" s="268"/>
      <c r="F53" s="268"/>
      <c r="G53" s="268"/>
      <c r="I53" s="106"/>
      <c r="J53" s="106"/>
      <c r="K53" s="106"/>
    </row>
    <row r="54" spans="1:11" s="108" customFormat="1" ht="15" hidden="1">
      <c r="A54" s="106"/>
      <c r="B54" s="242"/>
      <c r="C54" s="243"/>
      <c r="D54" s="243"/>
      <c r="E54" s="243"/>
      <c r="F54" s="243"/>
      <c r="G54" s="243"/>
      <c r="H54" s="244"/>
      <c r="I54" s="106"/>
      <c r="J54" s="106"/>
      <c r="K54" s="106"/>
    </row>
    <row r="55" spans="1:11" s="108" customFormat="1" ht="15" hidden="1">
      <c r="A55" s="106"/>
      <c r="B55" s="248" t="s">
        <v>304</v>
      </c>
      <c r="C55" s="236"/>
      <c r="D55" s="240"/>
      <c r="E55" s="240"/>
      <c r="F55" s="240"/>
      <c r="G55" s="240"/>
      <c r="H55" s="241"/>
      <c r="I55" s="106"/>
      <c r="J55" s="106"/>
      <c r="K55" s="106"/>
    </row>
    <row r="56" spans="1:11" s="108" customFormat="1" ht="3" hidden="1" customHeight="1">
      <c r="A56" s="106"/>
      <c r="B56" s="245"/>
      <c r="C56" s="246"/>
      <c r="D56" s="246"/>
      <c r="E56" s="246"/>
      <c r="F56" s="246"/>
      <c r="G56" s="246"/>
      <c r="H56" s="247"/>
      <c r="I56" s="106"/>
      <c r="J56" s="106"/>
      <c r="K56" s="106"/>
    </row>
    <row r="57" spans="1:11" s="108" customFormat="1" ht="15" hidden="1">
      <c r="A57" s="106"/>
      <c r="B57" s="233">
        <v>1</v>
      </c>
      <c r="D57" s="267"/>
      <c r="E57" s="267"/>
      <c r="F57" s="267"/>
      <c r="G57" s="267"/>
      <c r="I57" s="106"/>
      <c r="J57" s="106"/>
      <c r="K57" s="106"/>
    </row>
    <row r="58" spans="1:11" s="108" customFormat="1" ht="37.5" hidden="1" customHeight="1">
      <c r="A58" s="106"/>
      <c r="B58" s="233">
        <v>2</v>
      </c>
      <c r="D58" s="267"/>
      <c r="E58" s="267"/>
      <c r="F58" s="267"/>
      <c r="G58" s="267"/>
      <c r="I58" s="106"/>
      <c r="J58" s="106"/>
      <c r="K58" s="106"/>
    </row>
    <row r="59" spans="1:11" s="108" customFormat="1" ht="15" hidden="1">
      <c r="A59" s="106"/>
      <c r="B59" s="233">
        <v>3</v>
      </c>
      <c r="D59" s="267"/>
      <c r="E59" s="267"/>
      <c r="F59" s="267"/>
      <c r="G59" s="267"/>
      <c r="I59" s="106"/>
      <c r="J59" s="106"/>
      <c r="K59" s="106"/>
    </row>
    <row r="60" spans="1:11" s="108" customFormat="1" ht="15" hidden="1">
      <c r="A60" s="106"/>
      <c r="B60" s="233">
        <v>4</v>
      </c>
      <c r="D60" s="267"/>
      <c r="E60" s="267"/>
      <c r="F60" s="267"/>
      <c r="G60" s="267"/>
      <c r="I60" s="106"/>
      <c r="J60" s="106"/>
      <c r="K60" s="106"/>
    </row>
    <row r="61" spans="1:11" s="108" customFormat="1" ht="15" hidden="1">
      <c r="A61" s="106"/>
      <c r="B61" s="233">
        <v>5</v>
      </c>
      <c r="D61" s="267"/>
      <c r="E61" s="267"/>
      <c r="F61" s="267"/>
      <c r="G61" s="267"/>
      <c r="I61" s="106"/>
      <c r="J61" s="106"/>
      <c r="K61" s="106"/>
    </row>
    <row r="62" spans="1:11" s="108" customFormat="1" ht="15" hidden="1">
      <c r="A62" s="106"/>
      <c r="B62" s="233">
        <v>6</v>
      </c>
      <c r="D62" s="267"/>
      <c r="E62" s="267"/>
      <c r="F62" s="267"/>
      <c r="G62" s="267"/>
      <c r="I62" s="106"/>
      <c r="J62" s="106"/>
      <c r="K62" s="106"/>
    </row>
    <row r="63" spans="1:11" s="108" customFormat="1" ht="18.75" hidden="1" customHeight="1">
      <c r="A63" s="106"/>
      <c r="B63" s="775">
        <v>7</v>
      </c>
      <c r="D63" s="133"/>
      <c r="E63" s="133"/>
      <c r="G63" s="269"/>
      <c r="I63" s="106"/>
      <c r="J63" s="106"/>
      <c r="K63" s="106"/>
    </row>
    <row r="64" spans="1:11" s="108" customFormat="1" ht="18.75" hidden="1" customHeight="1">
      <c r="A64" s="106"/>
      <c r="B64" s="776"/>
      <c r="D64" s="133"/>
      <c r="E64" s="133"/>
      <c r="G64" s="269"/>
      <c r="I64" s="106"/>
      <c r="J64" s="106"/>
      <c r="K64" s="106"/>
    </row>
    <row r="65" spans="1:11" s="108" customFormat="1" ht="18.75" hidden="1" customHeight="1">
      <c r="A65" s="106"/>
      <c r="B65" s="777"/>
      <c r="D65" s="133"/>
      <c r="E65" s="133"/>
      <c r="G65" s="269"/>
      <c r="I65" s="106"/>
      <c r="J65" s="106"/>
      <c r="K65" s="106"/>
    </row>
    <row r="66" spans="1:11" s="108" customFormat="1" ht="37.5" hidden="1" customHeight="1">
      <c r="A66" s="106"/>
      <c r="B66" s="233">
        <v>8</v>
      </c>
      <c r="D66" s="267"/>
      <c r="E66" s="267"/>
      <c r="F66" s="267"/>
      <c r="G66" s="267"/>
      <c r="I66" s="106"/>
      <c r="J66" s="106"/>
      <c r="K66" s="106"/>
    </row>
    <row r="67" spans="1:11" s="108" customFormat="1" ht="15" hidden="1">
      <c r="A67" s="106"/>
      <c r="B67" s="233">
        <v>9</v>
      </c>
      <c r="D67" s="267"/>
      <c r="E67" s="267"/>
      <c r="F67" s="267"/>
      <c r="G67" s="267"/>
      <c r="I67" s="106"/>
      <c r="J67" s="106"/>
      <c r="K67" s="106"/>
    </row>
    <row r="68" spans="1:11" s="108" customFormat="1" hidden="1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</row>
    <row r="69" spans="1:11" s="108" customFormat="1" ht="15" hidden="1">
      <c r="A69" s="106"/>
      <c r="B69" s="249" t="s">
        <v>308</v>
      </c>
      <c r="C69" s="249"/>
      <c r="D69" s="249"/>
      <c r="E69" s="249"/>
      <c r="F69" s="249"/>
      <c r="G69" s="249"/>
      <c r="H69" s="249"/>
      <c r="I69" s="106"/>
      <c r="J69" s="106"/>
      <c r="K69" s="106"/>
    </row>
    <row r="70" spans="1:11" s="108" customFormat="1" ht="15" hidden="1">
      <c r="A70" s="106"/>
      <c r="B70" s="271">
        <v>1</v>
      </c>
      <c r="D70" s="133"/>
      <c r="E70" s="133"/>
      <c r="F70" s="133"/>
      <c r="G70" s="133"/>
      <c r="I70" s="106"/>
      <c r="J70" s="106"/>
      <c r="K70" s="106"/>
    </row>
    <row r="71" spans="1:11" s="108" customFormat="1" hidden="1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</row>
    <row r="72" spans="1:11" s="108" customFormat="1" hidden="1">
      <c r="A72" s="106"/>
      <c r="B72" s="134" t="s">
        <v>79</v>
      </c>
      <c r="C72" s="106"/>
      <c r="D72" s="106"/>
      <c r="E72" s="106"/>
      <c r="F72" s="106"/>
      <c r="G72" s="106"/>
      <c r="H72" s="106"/>
      <c r="I72" s="106"/>
      <c r="J72" s="106"/>
      <c r="K72" s="106"/>
    </row>
    <row r="73" spans="1:11" s="108" customFormat="1" hidden="1">
      <c r="A73" s="106"/>
      <c r="I73" s="106"/>
      <c r="J73" s="106"/>
      <c r="K73" s="106"/>
    </row>
    <row r="74" spans="1:11" s="108" customFormat="1" ht="15" hidden="1" customHeight="1">
      <c r="A74" s="106"/>
      <c r="I74" s="106"/>
      <c r="J74" s="106"/>
      <c r="K74" s="106"/>
    </row>
    <row r="75" spans="1:11" s="108" customFormat="1" ht="15" hidden="1" customHeight="1">
      <c r="A75" s="106"/>
      <c r="I75" s="106"/>
      <c r="J75" s="106"/>
      <c r="K75" s="106"/>
    </row>
    <row r="76" spans="1:11" s="108" customFormat="1" ht="15" hidden="1" customHeight="1">
      <c r="A76" s="106"/>
      <c r="I76" s="106"/>
      <c r="J76" s="106"/>
      <c r="K76" s="106"/>
    </row>
    <row r="77" spans="1:11" s="108" customFormat="1" ht="15" hidden="1" customHeight="1">
      <c r="A77" s="106"/>
      <c r="I77" s="106"/>
      <c r="J77" s="106"/>
      <c r="K77" s="106"/>
    </row>
    <row r="78" spans="1:11" s="108" customFormat="1" ht="15" hidden="1" customHeight="1">
      <c r="A78" s="106"/>
      <c r="I78" s="106"/>
      <c r="J78" s="106"/>
      <c r="K78" s="106"/>
    </row>
    <row r="79" spans="1:11" s="108" customFormat="1" ht="15" hidden="1" customHeight="1">
      <c r="A79" s="106"/>
      <c r="I79" s="106"/>
      <c r="J79" s="106"/>
      <c r="K79" s="106"/>
    </row>
    <row r="80" spans="1:11" s="108" customFormat="1" ht="15" hidden="1" customHeight="1">
      <c r="A80" s="106"/>
      <c r="I80" s="106"/>
      <c r="J80" s="106"/>
      <c r="K80" s="106"/>
    </row>
    <row r="81" spans="1:16" s="108" customFormat="1" ht="15" hidden="1" customHeight="1">
      <c r="A81" s="106"/>
      <c r="I81" s="106"/>
      <c r="J81" s="106"/>
      <c r="K81" s="106"/>
    </row>
    <row r="82" spans="1:16" s="108" customFormat="1" ht="15" hidden="1" customHeight="1">
      <c r="A82" s="106"/>
      <c r="I82" s="106"/>
      <c r="J82" s="106"/>
      <c r="K82" s="106"/>
    </row>
    <row r="83" spans="1:16" s="108" customFormat="1" ht="15" hidden="1" customHeight="1">
      <c r="A83" s="106"/>
      <c r="I83" s="106"/>
      <c r="J83" s="106"/>
      <c r="K83" s="106"/>
    </row>
    <row r="84" spans="1:16" s="108" customFormat="1" ht="15" hidden="1" customHeight="1">
      <c r="A84" s="106"/>
      <c r="I84" s="106"/>
      <c r="J84" s="106"/>
      <c r="K84" s="106"/>
    </row>
    <row r="85" spans="1:16" s="108" customFormat="1" ht="15" hidden="1" customHeight="1">
      <c r="A85" s="106"/>
      <c r="I85" s="106"/>
      <c r="J85" s="106"/>
      <c r="K85" s="106"/>
    </row>
    <row r="86" spans="1:16" s="108" customFormat="1" ht="15" hidden="1" customHeight="1">
      <c r="A86" s="106"/>
      <c r="I86" s="106"/>
      <c r="J86" s="106"/>
      <c r="K86" s="106"/>
    </row>
    <row r="87" spans="1:16" s="108" customFormat="1" hidden="1">
      <c r="A87" s="106"/>
      <c r="B87" s="106"/>
      <c r="C87" s="106"/>
      <c r="D87" s="106"/>
      <c r="E87" s="106"/>
      <c r="F87" s="106"/>
      <c r="G87" s="106"/>
      <c r="H87" s="106"/>
      <c r="I87" s="106"/>
      <c r="J87" s="106"/>
      <c r="K87" s="106"/>
    </row>
    <row r="88" spans="1:16" s="108" customFormat="1">
      <c r="A88" s="106"/>
      <c r="B88" s="106"/>
      <c r="C88" s="106" t="s">
        <v>1</v>
      </c>
      <c r="D88" s="106"/>
      <c r="E88" s="106"/>
      <c r="F88" s="106"/>
      <c r="G88" s="106"/>
      <c r="H88" s="106"/>
      <c r="I88" s="106"/>
      <c r="J88" s="106"/>
      <c r="K88" s="106"/>
      <c r="L88" s="114"/>
      <c r="M88" s="114"/>
      <c r="N88" s="114"/>
      <c r="O88" s="114"/>
      <c r="P88" s="114"/>
    </row>
    <row r="89" spans="1:16" s="108" customFormat="1" ht="15">
      <c r="A89" s="106"/>
      <c r="B89" s="121" t="s">
        <v>2</v>
      </c>
      <c r="C89" s="122" t="s">
        <v>144</v>
      </c>
      <c r="D89" s="123"/>
      <c r="E89" s="123"/>
      <c r="F89" s="123"/>
      <c r="G89" s="124"/>
      <c r="H89" s="156"/>
      <c r="I89" s="125"/>
      <c r="J89" s="106"/>
      <c r="K89" s="106"/>
      <c r="L89" s="114"/>
      <c r="M89" s="114"/>
      <c r="N89" s="114"/>
      <c r="O89" s="114"/>
      <c r="P89" s="114"/>
    </row>
    <row r="90" spans="1:16" s="108" customFormat="1" ht="15">
      <c r="A90" s="106"/>
      <c r="B90" s="126" t="s">
        <v>3</v>
      </c>
      <c r="C90" s="768" t="s">
        <v>145</v>
      </c>
      <c r="D90" s="768"/>
      <c r="E90" s="768"/>
      <c r="F90" s="768"/>
      <c r="G90" s="768"/>
      <c r="H90" s="127">
        <f>F93-F94</f>
        <v>0</v>
      </c>
      <c r="I90" s="125"/>
      <c r="J90" s="106"/>
      <c r="K90" s="106"/>
    </row>
    <row r="91" spans="1:16" s="108" customFormat="1" ht="15">
      <c r="A91" s="106"/>
      <c r="B91" s="128"/>
      <c r="C91" s="768"/>
      <c r="D91" s="768"/>
      <c r="E91" s="768"/>
      <c r="F91" s="768"/>
      <c r="G91" s="768"/>
      <c r="H91" s="129"/>
      <c r="I91" s="130"/>
      <c r="J91" s="106"/>
      <c r="K91" s="106"/>
    </row>
    <row r="92" spans="1:16" s="108" customFormat="1" ht="15">
      <c r="A92" s="106"/>
      <c r="B92" s="128"/>
      <c r="C92" s="768"/>
      <c r="D92" s="768"/>
      <c r="E92" s="768"/>
      <c r="F92" s="768"/>
      <c r="G92" s="768"/>
      <c r="H92" s="131"/>
      <c r="I92" s="125"/>
      <c r="J92" s="106"/>
      <c r="K92" s="106"/>
    </row>
    <row r="93" spans="1:16" s="108" customFormat="1" ht="15">
      <c r="A93" s="106"/>
      <c r="B93" s="128"/>
      <c r="C93" s="762" t="s">
        <v>75</v>
      </c>
      <c r="D93" s="763"/>
      <c r="E93" s="764"/>
      <c r="F93" s="765"/>
      <c r="G93" s="766"/>
      <c r="H93" s="127"/>
      <c r="I93" s="130"/>
      <c r="J93" s="106"/>
      <c r="K93" s="106"/>
    </row>
    <row r="94" spans="1:16" s="108" customFormat="1">
      <c r="A94" s="106"/>
      <c r="B94" s="132"/>
      <c r="C94" s="762" t="s">
        <v>76</v>
      </c>
      <c r="D94" s="763"/>
      <c r="E94" s="764"/>
      <c r="F94" s="765"/>
      <c r="G94" s="766"/>
      <c r="H94" s="131"/>
      <c r="I94" s="106"/>
      <c r="J94" s="106"/>
      <c r="K94" s="106"/>
    </row>
    <row r="95" spans="1:16" s="108" customFormat="1">
      <c r="A95" s="106"/>
      <c r="B95" s="121" t="s">
        <v>4</v>
      </c>
      <c r="C95" s="762" t="s">
        <v>77</v>
      </c>
      <c r="D95" s="763"/>
      <c r="E95" s="763"/>
      <c r="F95" s="763"/>
      <c r="G95" s="764"/>
      <c r="H95" s="156"/>
      <c r="I95" s="106"/>
      <c r="J95" s="106"/>
      <c r="K95" s="106"/>
    </row>
    <row r="96" spans="1:16" s="108" customFormat="1">
      <c r="A96" s="106"/>
      <c r="B96" s="121" t="s">
        <v>27</v>
      </c>
      <c r="C96" s="761" t="s">
        <v>78</v>
      </c>
      <c r="D96" s="761"/>
      <c r="E96" s="761"/>
      <c r="F96" s="761"/>
      <c r="G96" s="761"/>
      <c r="H96" s="133">
        <f>MIN(H89:H95)</f>
        <v>0</v>
      </c>
      <c r="I96" s="106"/>
      <c r="J96" s="106"/>
      <c r="K96" s="106"/>
    </row>
    <row r="97" spans="1:11" s="108" customFormat="1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</row>
    <row r="98" spans="1:11" s="108" customFormat="1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</row>
    <row r="99" spans="1:11" s="108" customFormat="1" hidden="1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</row>
    <row r="100" spans="1:11" s="108" customFormat="1" hidden="1"/>
    <row r="101" spans="1:11" s="108" customFormat="1" hidden="1"/>
    <row r="102" spans="1:11" s="108" customFormat="1" hidden="1"/>
    <row r="103" spans="1:11" s="108" customFormat="1" hidden="1"/>
    <row r="104" spans="1:11" s="108" customFormat="1" hidden="1"/>
    <row r="105" spans="1:11" s="108" customFormat="1" hidden="1"/>
    <row r="106" spans="1:11" s="108" customFormat="1" hidden="1"/>
    <row r="107" spans="1:11" s="108" customFormat="1" hidden="1"/>
    <row r="108" spans="1:11" s="108" customFormat="1" hidden="1"/>
    <row r="109" spans="1:11" s="108" customFormat="1" hidden="1"/>
    <row r="110" spans="1:11" s="108" customFormat="1" hidden="1"/>
    <row r="111" spans="1:11" s="108" customFormat="1" hidden="1"/>
    <row r="112" spans="1:11" s="108" customFormat="1" hidden="1"/>
    <row r="113" s="108" customFormat="1" hidden="1"/>
    <row r="114" s="108" customFormat="1" hidden="1"/>
    <row r="115" s="108" customFormat="1" hidden="1"/>
    <row r="116" s="108" customFormat="1" hidden="1"/>
    <row r="117" s="108" customFormat="1" hidden="1"/>
    <row r="118" s="108" customFormat="1" hidden="1"/>
    <row r="119" s="108" customFormat="1" hidden="1"/>
    <row r="120" s="108" customFormat="1" hidden="1"/>
    <row r="121" s="108" customFormat="1" hidden="1"/>
    <row r="122" s="108" customFormat="1" hidden="1"/>
    <row r="123" s="108" customFormat="1" hidden="1"/>
    <row r="124" s="108" customFormat="1" hidden="1"/>
    <row r="125" s="108" customFormat="1" hidden="1"/>
    <row r="126" s="108" customFormat="1" hidden="1"/>
    <row r="127" s="108" customFormat="1" hidden="1"/>
    <row r="128" s="108" customFormat="1" hidden="1"/>
    <row r="129" s="108" customFormat="1" hidden="1"/>
    <row r="130" s="108" customFormat="1" hidden="1"/>
    <row r="131" s="108" customFormat="1" hidden="1"/>
    <row r="132" s="108" customFormat="1" hidden="1"/>
    <row r="133" s="108" customFormat="1" hidden="1"/>
    <row r="134" s="108" customFormat="1" hidden="1"/>
    <row r="135" s="108" customFormat="1" hidden="1"/>
    <row r="136" s="108" customFormat="1" hidden="1"/>
    <row r="137" s="108" customFormat="1" hidden="1"/>
    <row r="138" s="108" customFormat="1" hidden="1"/>
    <row r="139" s="108" customFormat="1" hidden="1"/>
    <row r="140" s="108" customFormat="1" hidden="1"/>
    <row r="141" s="108" customFormat="1" hidden="1"/>
    <row r="142" s="108" customFormat="1" hidden="1"/>
    <row r="143" s="108" customFormat="1" hidden="1"/>
    <row r="144" s="108" customFormat="1" hidden="1"/>
    <row r="145" s="108" customFormat="1" hidden="1"/>
    <row r="146" s="108" customFormat="1" hidden="1"/>
    <row r="147" s="108" customFormat="1" hidden="1"/>
    <row r="148" s="108" customFormat="1" hidden="1"/>
    <row r="149" s="108" customFormat="1" hidden="1"/>
    <row r="150" s="108" customFormat="1" hidden="1"/>
    <row r="151" s="108" customFormat="1" hidden="1"/>
    <row r="152" s="108" customFormat="1" hidden="1"/>
    <row r="153" s="108" customFormat="1" hidden="1"/>
    <row r="154" s="108" customFormat="1" hidden="1"/>
    <row r="155" s="108" customFormat="1" hidden="1"/>
    <row r="156" s="108" customFormat="1" hidden="1"/>
    <row r="157" s="108" customFormat="1" hidden="1"/>
    <row r="158" s="108" customFormat="1" hidden="1"/>
    <row r="159" s="108" customFormat="1" hidden="1"/>
    <row r="160" s="108" customFormat="1" hidden="1"/>
    <row r="161" s="108" customFormat="1" hidden="1"/>
    <row r="162" s="108" customFormat="1" hidden="1"/>
    <row r="163" s="108" customFormat="1" hidden="1"/>
    <row r="164" s="108" customFormat="1" hidden="1"/>
    <row r="165" s="108" customFormat="1" hidden="1"/>
    <row r="166" s="108" customFormat="1" hidden="1"/>
    <row r="167" s="108" customFormat="1" hidden="1"/>
    <row r="168" s="108" customFormat="1" hidden="1"/>
    <row r="169" s="108" customFormat="1" hidden="1"/>
    <row r="170" s="108" customFormat="1" hidden="1"/>
    <row r="171" s="108" customFormat="1" hidden="1"/>
    <row r="172" s="108" customFormat="1" hidden="1"/>
    <row r="173" s="108" customFormat="1" hidden="1"/>
    <row r="174" s="108" customFormat="1" hidden="1"/>
    <row r="175" s="108" customFormat="1" hidden="1"/>
    <row r="176" s="108" customFormat="1" hidden="1"/>
    <row r="177" s="108" customFormat="1" hidden="1"/>
    <row r="178" s="108" customFormat="1" hidden="1"/>
    <row r="179" s="108" customFormat="1" hidden="1"/>
    <row r="180" s="108" customFormat="1" hidden="1"/>
    <row r="181" s="108" customFormat="1" hidden="1"/>
    <row r="182" s="108" customFormat="1" hidden="1"/>
    <row r="183" s="108" customFormat="1" hidden="1"/>
    <row r="184" s="108" customFormat="1" hidden="1"/>
    <row r="185" s="108" customFormat="1" hidden="1"/>
    <row r="186" s="108" customFormat="1" hidden="1"/>
    <row r="187" s="108" customFormat="1" hidden="1"/>
    <row r="188" s="108" customFormat="1" hidden="1"/>
    <row r="189" s="108" customFormat="1" hidden="1"/>
    <row r="190" s="108" customFormat="1" hidden="1"/>
    <row r="191" s="108" customFormat="1" hidden="1"/>
    <row r="192" s="108" customFormat="1" hidden="1"/>
    <row r="193" s="108" customFormat="1" hidden="1"/>
    <row r="194" s="108" customFormat="1" hidden="1"/>
    <row r="195" s="108" customFormat="1" hidden="1"/>
    <row r="196" s="108" customFormat="1" hidden="1"/>
    <row r="197" s="108" customFormat="1" hidden="1"/>
    <row r="198" s="108" customFormat="1" hidden="1"/>
    <row r="199" s="108" customFormat="1" hidden="1"/>
    <row r="200" s="108" customFormat="1" hidden="1"/>
    <row r="201" s="108" customFormat="1" hidden="1"/>
    <row r="202" s="108" customFormat="1" hidden="1" outlineLevel="2"/>
    <row r="203" s="108" customFormat="1" hidden="1"/>
    <row r="204" s="108" customFormat="1" hidden="1"/>
    <row r="205" s="108" customFormat="1" hidden="1"/>
    <row r="206" s="108" customFormat="1" hidden="1"/>
    <row r="207" s="108" customFormat="1" hidden="1"/>
    <row r="208" s="108" customFormat="1" hidden="1"/>
    <row r="209" s="108" customFormat="1" hidden="1"/>
    <row r="210" s="108" customFormat="1" hidden="1"/>
    <row r="211" s="108" customFormat="1" hidden="1"/>
    <row r="212" s="108" customFormat="1" hidden="1"/>
    <row r="213" s="108" customFormat="1" hidden="1"/>
    <row r="214" s="108" customFormat="1" hidden="1"/>
    <row r="215" s="108" customFormat="1" hidden="1"/>
    <row r="216" s="108" customFormat="1" hidden="1"/>
    <row r="217" s="108" customFormat="1" hidden="1"/>
    <row r="218" s="108" customFormat="1" hidden="1"/>
    <row r="219" s="108" customFormat="1" hidden="1"/>
    <row r="220" s="108" customFormat="1" hidden="1"/>
    <row r="221" s="108" customFormat="1" hidden="1"/>
    <row r="222" s="108" customFormat="1" hidden="1"/>
    <row r="223" s="108" customFormat="1" hidden="1"/>
    <row r="224" s="108" customFormat="1" hidden="1"/>
    <row r="225" s="108" customFormat="1" hidden="1"/>
    <row r="226" s="108" customFormat="1" hidden="1"/>
    <row r="227" s="108" customFormat="1" hidden="1"/>
    <row r="228" s="108" customFormat="1" hidden="1"/>
    <row r="229" s="108" customFormat="1" hidden="1"/>
    <row r="230" s="108" customFormat="1" hidden="1"/>
    <row r="231" s="108" customFormat="1" hidden="1"/>
    <row r="232" s="108" customFormat="1" hidden="1"/>
    <row r="233" s="108" customFormat="1" hidden="1"/>
    <row r="234" s="108" customFormat="1" hidden="1"/>
    <row r="235" s="108" customFormat="1" hidden="1"/>
    <row r="236" s="108" customFormat="1" hidden="1"/>
    <row r="237" s="108" customFormat="1" hidden="1"/>
    <row r="238" s="108" customFormat="1" hidden="1"/>
    <row r="239" s="108" customFormat="1" hidden="1"/>
    <row r="240" s="108" customFormat="1" hidden="1"/>
    <row r="241" s="108" customFormat="1" hidden="1"/>
    <row r="242" s="108" customFormat="1" hidden="1"/>
    <row r="243" s="108" customFormat="1" hidden="1"/>
    <row r="244" s="108" customFormat="1" hidden="1"/>
    <row r="245" s="108" customFormat="1" hidden="1"/>
    <row r="246" s="108" customFormat="1" hidden="1"/>
    <row r="247" s="108" customFormat="1" hidden="1"/>
    <row r="248" s="108" customFormat="1" hidden="1"/>
    <row r="249" s="108" customFormat="1" hidden="1"/>
    <row r="250" s="108" customFormat="1" hidden="1"/>
    <row r="251" s="108" customFormat="1" hidden="1"/>
    <row r="252" s="108" customFormat="1" hidden="1"/>
    <row r="253" s="108" customFormat="1" hidden="1"/>
    <row r="254" s="108" customFormat="1" hidden="1"/>
    <row r="255" s="108" customFormat="1" hidden="1"/>
    <row r="256" s="108" customFormat="1" hidden="1"/>
    <row r="257" s="108" customFormat="1" hidden="1"/>
    <row r="258" s="108" customFormat="1" hidden="1"/>
    <row r="259" s="108" customFormat="1" hidden="1"/>
    <row r="260" s="108" customFormat="1" hidden="1"/>
    <row r="261" s="108" customFormat="1" hidden="1"/>
    <row r="262" s="108" customFormat="1" hidden="1"/>
    <row r="263" s="108" customFormat="1" hidden="1"/>
    <row r="264" s="108" customFormat="1" hidden="1"/>
    <row r="265" s="108" customFormat="1" hidden="1"/>
    <row r="266" s="108" customFormat="1" hidden="1"/>
    <row r="267" s="108" customFormat="1" hidden="1"/>
    <row r="268" s="108" customFormat="1" hidden="1"/>
    <row r="269" s="108" customFormat="1" hidden="1"/>
    <row r="270" s="108" customFormat="1" hidden="1"/>
    <row r="271" s="108" customFormat="1" hidden="1"/>
    <row r="272" s="108" customFormat="1" hidden="1"/>
    <row r="273" s="108" customFormat="1" hidden="1"/>
    <row r="274" s="108" customFormat="1" hidden="1"/>
    <row r="275" s="108" customFormat="1" hidden="1"/>
    <row r="276" s="108" customFormat="1" hidden="1"/>
    <row r="277" s="108" customFormat="1" hidden="1"/>
    <row r="278" s="108" customFormat="1" hidden="1"/>
    <row r="279" s="108" customFormat="1" hidden="1"/>
    <row r="280" s="108" customFormat="1" hidden="1"/>
    <row r="281" s="108" customFormat="1" hidden="1"/>
    <row r="282" s="108" customFormat="1" hidden="1"/>
    <row r="283" s="108" customFormat="1" hidden="1"/>
    <row r="284" s="108" customFormat="1" hidden="1"/>
    <row r="285" s="108" customFormat="1" hidden="1"/>
    <row r="286" s="108" customFormat="1" hidden="1"/>
    <row r="287" s="108" customFormat="1" hidden="1"/>
    <row r="288" s="108" customFormat="1" hidden="1"/>
    <row r="289" s="108" customFormat="1" hidden="1"/>
    <row r="290" s="108" customFormat="1" hidden="1"/>
    <row r="291" s="108" customFormat="1" hidden="1"/>
    <row r="292" s="108" customFormat="1" hidden="1"/>
    <row r="293" s="108" customFormat="1" hidden="1"/>
    <row r="294" s="108" customFormat="1" hidden="1"/>
    <row r="295" s="108" customFormat="1" hidden="1"/>
    <row r="296" s="108" customFormat="1" hidden="1"/>
    <row r="297" s="108" customFormat="1" hidden="1"/>
    <row r="298" s="108" customFormat="1" hidden="1"/>
    <row r="299" s="108" customFormat="1" hidden="1"/>
    <row r="300" s="108" customFormat="1" hidden="1"/>
    <row r="301" s="108" customFormat="1" hidden="1"/>
    <row r="302" s="108" customFormat="1" hidden="1"/>
    <row r="303" s="108" customFormat="1" hidden="1"/>
    <row r="304" s="108" customFormat="1" hidden="1"/>
    <row r="305" s="108" customFormat="1" hidden="1"/>
    <row r="306" s="108" customFormat="1" hidden="1"/>
    <row r="307" s="108" customFormat="1" hidden="1"/>
    <row r="308" s="108" customFormat="1" hidden="1"/>
    <row r="309" s="108" customFormat="1" hidden="1"/>
    <row r="310" s="108" customFormat="1" hidden="1"/>
    <row r="311" s="108" customFormat="1" hidden="1"/>
    <row r="312" s="108" customFormat="1" hidden="1"/>
    <row r="313" s="108" customFormat="1" hidden="1"/>
    <row r="314" s="108" customFormat="1" hidden="1"/>
    <row r="315" s="108" customFormat="1" hidden="1"/>
    <row r="316" s="108" customFormat="1" hidden="1"/>
    <row r="317" s="108" customFormat="1" hidden="1"/>
    <row r="318" s="108" customFormat="1" hidden="1"/>
    <row r="319" s="108" customFormat="1" hidden="1"/>
    <row r="320" s="108" customFormat="1" hidden="1"/>
    <row r="321" s="108" customFormat="1" hidden="1"/>
    <row r="322" s="108" customFormat="1" hidden="1"/>
    <row r="323" s="108" customFormat="1" hidden="1"/>
    <row r="324" s="108" customFormat="1" hidden="1"/>
    <row r="325" s="108" customFormat="1" hidden="1"/>
    <row r="326" s="108" customFormat="1" hidden="1"/>
    <row r="327" s="108" customFormat="1" hidden="1"/>
    <row r="328" s="108" customFormat="1" hidden="1"/>
    <row r="329" s="108" customFormat="1" hidden="1"/>
    <row r="330" s="108" customFormat="1" hidden="1"/>
    <row r="331" s="108" customFormat="1" hidden="1"/>
    <row r="332" s="108" customFormat="1" hidden="1"/>
    <row r="333" s="108" customFormat="1" hidden="1"/>
    <row r="334" s="108" customFormat="1" hidden="1"/>
    <row r="335" s="108" customFormat="1" hidden="1"/>
    <row r="336" s="108" customFormat="1" hidden="1"/>
    <row r="337" s="108" customFormat="1" hidden="1"/>
    <row r="338" s="108" customFormat="1" hidden="1"/>
    <row r="339" s="108" customFormat="1" hidden="1"/>
    <row r="340" s="108" customFormat="1" hidden="1"/>
    <row r="341" s="108" customFormat="1" hidden="1"/>
    <row r="342" s="108" customFormat="1" hidden="1"/>
    <row r="343" s="108" customFormat="1" hidden="1"/>
    <row r="344" s="108" customFormat="1" hidden="1"/>
    <row r="345" s="108" customFormat="1" hidden="1"/>
    <row r="346" s="108" customFormat="1" hidden="1"/>
    <row r="347" s="108" customFormat="1" hidden="1"/>
    <row r="348" s="108" customFormat="1" hidden="1"/>
    <row r="349" s="108" customFormat="1" hidden="1"/>
    <row r="350" s="108" customFormat="1" hidden="1"/>
    <row r="351" s="108" customFormat="1" hidden="1"/>
    <row r="352" s="108" customFormat="1" hidden="1"/>
    <row r="353" s="108" customFormat="1" hidden="1"/>
    <row r="354" s="108" customFormat="1" hidden="1"/>
    <row r="355" s="108" customFormat="1" hidden="1"/>
    <row r="356" s="108" customFormat="1" hidden="1"/>
    <row r="357" s="108" customFormat="1" hidden="1"/>
    <row r="358" s="108" customFormat="1" hidden="1"/>
    <row r="359" s="108" customFormat="1" hidden="1"/>
    <row r="360" s="108" customFormat="1" hidden="1"/>
    <row r="361" s="108" customFormat="1" hidden="1"/>
    <row r="362" s="108" customFormat="1" hidden="1"/>
    <row r="363" s="108" customFormat="1" hidden="1"/>
    <row r="364" s="108" customFormat="1" hidden="1"/>
    <row r="365" s="108" customFormat="1" hidden="1"/>
    <row r="366" s="108" customFormat="1" hidden="1"/>
    <row r="367" s="108" customFormat="1" hidden="1"/>
    <row r="368" s="108" customFormat="1" hidden="1"/>
    <row r="369" s="108" customFormat="1" hidden="1"/>
    <row r="370" s="108" customFormat="1" hidden="1"/>
    <row r="371" s="108" customFormat="1" hidden="1"/>
    <row r="372" s="108" customFormat="1" hidden="1"/>
    <row r="373" s="108" customFormat="1" hidden="1"/>
    <row r="374" s="108" customFormat="1" hidden="1"/>
    <row r="375" s="108" customFormat="1" hidden="1"/>
    <row r="376" s="108" customFormat="1" hidden="1"/>
    <row r="377" s="108" customFormat="1" hidden="1"/>
    <row r="378" s="108" customFormat="1" hidden="1"/>
    <row r="379" s="108" customFormat="1" hidden="1"/>
    <row r="380" s="108" customFormat="1" hidden="1"/>
    <row r="381" s="108" customFormat="1" hidden="1"/>
    <row r="382" s="108" customFormat="1" hidden="1"/>
    <row r="383" s="108" customFormat="1" hidden="1"/>
    <row r="384" s="108" customFormat="1" hidden="1"/>
    <row r="385" s="108" customFormat="1" hidden="1"/>
    <row r="386" s="108" customFormat="1" hidden="1"/>
    <row r="387" s="108" customFormat="1" hidden="1"/>
    <row r="388" s="108" customFormat="1" hidden="1"/>
    <row r="389" s="108" customFormat="1" hidden="1"/>
    <row r="390" s="108" customFormat="1" hidden="1"/>
    <row r="391" s="108" customFormat="1" hidden="1"/>
    <row r="392" s="108" customFormat="1" hidden="1"/>
    <row r="393" s="108" customFormat="1" hidden="1"/>
    <row r="394" s="108" customFormat="1" hidden="1"/>
    <row r="395" s="108" customFormat="1" hidden="1"/>
    <row r="396" s="108" customFormat="1" hidden="1"/>
    <row r="397" s="108" customFormat="1" hidden="1"/>
    <row r="398" s="108" customFormat="1" hidden="1"/>
    <row r="399" s="108" customFormat="1" hidden="1"/>
    <row r="400" s="108" customFormat="1" hidden="1"/>
    <row r="401" s="108" customFormat="1" hidden="1"/>
    <row r="402" s="108" customFormat="1" hidden="1"/>
    <row r="403" s="108" customFormat="1" hidden="1"/>
    <row r="404" s="108" customFormat="1" hidden="1"/>
    <row r="405" s="108" customFormat="1" hidden="1"/>
    <row r="406" s="108" customFormat="1" hidden="1"/>
    <row r="407" s="108" customFormat="1" hidden="1"/>
    <row r="408" s="108" customFormat="1" hidden="1"/>
    <row r="409" s="108" customFormat="1" hidden="1"/>
    <row r="410" s="108" customFormat="1" hidden="1"/>
    <row r="411" s="108" customFormat="1" hidden="1"/>
    <row r="412" s="108" customFormat="1" hidden="1"/>
    <row r="413" s="108" customFormat="1" hidden="1"/>
    <row r="414" s="108" customFormat="1" hidden="1"/>
    <row r="415" s="108" customFormat="1" hidden="1"/>
    <row r="416" s="108" customFormat="1" hidden="1"/>
    <row r="417" s="108" customFormat="1" hidden="1"/>
    <row r="418" s="108" customFormat="1" hidden="1"/>
    <row r="419" s="108" customFormat="1" hidden="1"/>
    <row r="420" s="108" customFormat="1" hidden="1"/>
    <row r="421" s="108" customFormat="1" hidden="1"/>
    <row r="422" s="108" customFormat="1" hidden="1"/>
    <row r="423" s="108" customFormat="1" hidden="1"/>
    <row r="424" s="108" customFormat="1" hidden="1"/>
    <row r="425" s="108" customFormat="1" hidden="1"/>
    <row r="426" s="108" customFormat="1" hidden="1"/>
    <row r="427" s="108" customFormat="1" hidden="1"/>
    <row r="428" s="108" customFormat="1" hidden="1"/>
    <row r="429" s="108" customFormat="1" hidden="1"/>
    <row r="430" s="108" customFormat="1" hidden="1"/>
    <row r="431" s="108" customFormat="1" hidden="1"/>
    <row r="432" s="108" customFormat="1" hidden="1"/>
    <row r="433" s="108" customFormat="1" hidden="1"/>
    <row r="434" s="108" customFormat="1" hidden="1"/>
    <row r="435" s="108" customFormat="1" hidden="1"/>
    <row r="436" s="108" customFormat="1" hidden="1"/>
    <row r="437" s="108" customFormat="1" hidden="1"/>
    <row r="438" s="108" customFormat="1" hidden="1"/>
    <row r="439" s="108" customFormat="1" hidden="1"/>
    <row r="440" s="108" customFormat="1" hidden="1"/>
    <row r="441" s="108" customFormat="1" hidden="1"/>
    <row r="442" s="108" customFormat="1" hidden="1"/>
    <row r="443" s="108" customFormat="1" hidden="1"/>
    <row r="444" s="108" customFormat="1" hidden="1"/>
    <row r="445" s="108" customFormat="1" hidden="1"/>
    <row r="446" s="108" customFormat="1" hidden="1"/>
    <row r="447" s="108" customFormat="1" hidden="1"/>
    <row r="448" s="108" customFormat="1" hidden="1"/>
    <row r="449" s="108" customFormat="1" hidden="1"/>
    <row r="450" s="108" customFormat="1" hidden="1"/>
    <row r="451" s="108" customFormat="1" hidden="1"/>
    <row r="452" s="108" customFormat="1" hidden="1"/>
    <row r="453" s="108" customFormat="1" hidden="1"/>
    <row r="454" s="108" customFormat="1" hidden="1"/>
    <row r="455" s="108" customFormat="1" hidden="1"/>
    <row r="456" s="108" customFormat="1" hidden="1"/>
    <row r="457" s="108" customFormat="1" hidden="1"/>
    <row r="458" s="108" customFormat="1" hidden="1"/>
    <row r="459" s="108" customFormat="1" hidden="1"/>
    <row r="460" s="108" customFormat="1" hidden="1"/>
    <row r="461" s="108" customFormat="1" hidden="1"/>
    <row r="462" s="108" customFormat="1" hidden="1"/>
    <row r="463" s="108" customFormat="1" hidden="1"/>
    <row r="464" s="108" customFormat="1" hidden="1"/>
    <row r="465" s="108" customFormat="1" hidden="1"/>
    <row r="466" s="108" customFormat="1" hidden="1"/>
    <row r="467" s="108" customFormat="1" hidden="1"/>
    <row r="468" s="108" customFormat="1" hidden="1"/>
    <row r="469" s="108" customFormat="1" hidden="1"/>
    <row r="470" s="108" customFormat="1" hidden="1"/>
    <row r="471" s="108" customFormat="1" hidden="1"/>
    <row r="472" s="108" customFormat="1" hidden="1"/>
    <row r="473" s="108" customFormat="1" hidden="1"/>
    <row r="474" s="108" customFormat="1" hidden="1"/>
    <row r="475" s="108" customFormat="1" hidden="1"/>
    <row r="476" s="108" customFormat="1" hidden="1"/>
    <row r="477" s="108" customFormat="1" hidden="1"/>
    <row r="478" s="108" customFormat="1" hidden="1"/>
    <row r="479" s="108" customFormat="1" hidden="1"/>
    <row r="480" s="108" customFormat="1" hidden="1"/>
    <row r="481" spans="3:6" s="108" customFormat="1" hidden="1">
      <c r="C481" s="135"/>
      <c r="D481" s="135"/>
      <c r="E481" s="135"/>
      <c r="F481" s="135"/>
    </row>
    <row r="482" spans="3:6" s="108" customFormat="1" hidden="1">
      <c r="C482" s="135"/>
      <c r="D482" s="135"/>
      <c r="E482" s="135"/>
      <c r="F482" s="135"/>
    </row>
    <row r="483" spans="3:6" s="108" customFormat="1" hidden="1">
      <c r="C483" s="135"/>
      <c r="D483" s="135"/>
      <c r="E483" s="135"/>
      <c r="F483" s="135"/>
    </row>
    <row r="484" spans="3:6" s="108" customFormat="1" hidden="1">
      <c r="C484" s="135"/>
      <c r="D484" s="135"/>
      <c r="E484" s="135"/>
      <c r="F484" s="135"/>
    </row>
    <row r="485" spans="3:6" s="108" customFormat="1" hidden="1">
      <c r="C485" s="135"/>
      <c r="D485" s="135"/>
      <c r="E485" s="135"/>
      <c r="F485" s="135"/>
    </row>
    <row r="486" spans="3:6" s="108" customFormat="1" hidden="1">
      <c r="C486" s="135"/>
      <c r="D486" s="135"/>
      <c r="E486" s="135"/>
      <c r="F486" s="135"/>
    </row>
    <row r="487" spans="3:6" s="108" customFormat="1" hidden="1">
      <c r="C487" s="135"/>
      <c r="D487" s="135"/>
      <c r="E487" s="135"/>
      <c r="F487" s="135"/>
    </row>
    <row r="488" spans="3:6" hidden="1"/>
    <row r="489" spans="3:6" hidden="1"/>
    <row r="490" spans="3:6" hidden="1"/>
    <row r="491" spans="3:6" hidden="1"/>
    <row r="492" spans="3:6" hidden="1"/>
    <row r="493" spans="3:6" hidden="1"/>
    <row r="494" spans="3:6" hidden="1"/>
    <row r="495" spans="3:6" hidden="1"/>
    <row r="496" spans="3: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</sheetData>
  <sheetProtection formatCells="0" formatColumns="0" formatRows="0"/>
  <mergeCells count="31">
    <mergeCell ref="D27:E27"/>
    <mergeCell ref="F29:G29"/>
    <mergeCell ref="A29:C29"/>
    <mergeCell ref="D29:E29"/>
    <mergeCell ref="A1:D1"/>
    <mergeCell ref="A20:B22"/>
    <mergeCell ref="E1:K1"/>
    <mergeCell ref="D11:E11"/>
    <mergeCell ref="G10:K12"/>
    <mergeCell ref="G13:K15"/>
    <mergeCell ref="D10:E10"/>
    <mergeCell ref="H33:I33"/>
    <mergeCell ref="H32:I32"/>
    <mergeCell ref="A33:G33"/>
    <mergeCell ref="C93:E93"/>
    <mergeCell ref="B63:B65"/>
    <mergeCell ref="J26:K26"/>
    <mergeCell ref="J27:K27"/>
    <mergeCell ref="F26:H26"/>
    <mergeCell ref="F27:H27"/>
    <mergeCell ref="D26:E26"/>
    <mergeCell ref="H30:J30"/>
    <mergeCell ref="D30:E30"/>
    <mergeCell ref="H29:J29"/>
    <mergeCell ref="C96:G96"/>
    <mergeCell ref="C95:G95"/>
    <mergeCell ref="F94:G94"/>
    <mergeCell ref="C94:E94"/>
    <mergeCell ref="J31:K32"/>
    <mergeCell ref="F93:G93"/>
    <mergeCell ref="C90:G92"/>
  </mergeCells>
  <phoneticPr fontId="20" type="noConversion"/>
  <hyperlinks>
    <hyperlink ref="A1:C1" location="MainMenu!A1" display="MainMenu!A1"/>
  </hyperlinks>
  <pageMargins left="0" right="0" top="1.25" bottom="1" header="0.5" footer="0.9"/>
  <pageSetup paperSize="9" orientation="portrait" verticalDpi="12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111"/>
  <sheetViews>
    <sheetView zoomScaleNormal="100" zoomScaleSheetLayoutView="100" workbookViewId="0">
      <pane xSplit="4" ySplit="9" topLeftCell="E10" activePane="bottomRight" state="frozen"/>
      <selection activeCell="A2" sqref="A2:O2"/>
      <selection pane="topRight" activeCell="A2" sqref="A2:O2"/>
      <selection pane="bottomLeft" activeCell="A2" sqref="A2:O2"/>
      <selection pane="bottomRight" sqref="A1:I1"/>
    </sheetView>
  </sheetViews>
  <sheetFormatPr defaultColWidth="0" defaultRowHeight="15" zeroHeight="1"/>
  <cols>
    <col min="1" max="1" width="1" style="97" customWidth="1"/>
    <col min="2" max="2" width="0.875" style="97" customWidth="1"/>
    <col min="3" max="4" width="5.375" style="97" customWidth="1"/>
    <col min="5" max="6" width="4.25" style="97" customWidth="1"/>
    <col min="7" max="10" width="2.875" style="97" customWidth="1"/>
    <col min="11" max="12" width="4.125" style="97" customWidth="1"/>
    <col min="13" max="14" width="3.625" style="97" customWidth="1"/>
    <col min="15" max="16" width="2.75" style="97" customWidth="1"/>
    <col min="17" max="18" width="3.625" style="97" customWidth="1"/>
    <col min="19" max="19" width="6.125" style="97" customWidth="1"/>
    <col min="20" max="20" width="7.75" style="97" customWidth="1"/>
    <col min="21" max="21" width="2.875" style="97" customWidth="1"/>
    <col min="22" max="22" width="2.625" style="97" customWidth="1"/>
    <col min="23" max="24" width="3.125" style="97" customWidth="1"/>
    <col min="25" max="25" width="1.125" style="97" customWidth="1"/>
    <col min="26" max="26" width="1.5" style="97" customWidth="1"/>
    <col min="27" max="43" width="3.875" style="97" hidden="1" customWidth="1"/>
    <col min="44" max="16384" width="9" style="97" hidden="1"/>
  </cols>
  <sheetData>
    <row r="1" spans="1:26" s="1" customFormat="1" ht="18.75" customHeight="1">
      <c r="A1" s="859" t="s">
        <v>58</v>
      </c>
      <c r="B1" s="859"/>
      <c r="C1" s="859"/>
      <c r="D1" s="859"/>
      <c r="E1" s="859"/>
      <c r="F1" s="859"/>
      <c r="G1" s="859"/>
      <c r="H1" s="859"/>
      <c r="I1" s="859"/>
      <c r="K1" s="858" t="s">
        <v>139</v>
      </c>
      <c r="L1" s="858"/>
      <c r="M1" s="858"/>
      <c r="N1" s="858"/>
      <c r="O1" s="858"/>
      <c r="P1" s="858"/>
      <c r="Q1" s="858"/>
      <c r="R1" s="858"/>
      <c r="S1" s="858"/>
      <c r="T1" s="858"/>
      <c r="U1" s="858"/>
      <c r="V1" s="858"/>
      <c r="W1" s="858"/>
      <c r="X1" s="858"/>
    </row>
    <row r="2" spans="1:26" ht="4.5" customHeight="1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26" ht="15.75">
      <c r="A3" s="161"/>
      <c r="B3" s="161"/>
      <c r="C3" s="162" t="s">
        <v>332</v>
      </c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1"/>
      <c r="Z3" s="161"/>
    </row>
    <row r="4" spans="1:26" ht="1.5" customHeight="1">
      <c r="A4" s="161"/>
      <c r="B4" s="161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1"/>
      <c r="Z4" s="161"/>
    </row>
    <row r="5" spans="1:26" ht="18" customHeight="1">
      <c r="A5" s="161"/>
      <c r="B5" s="161"/>
      <c r="C5" s="839" t="s">
        <v>0</v>
      </c>
      <c r="D5" s="840"/>
      <c r="E5" s="840"/>
      <c r="F5" s="841"/>
      <c r="G5" s="842" t="str">
        <f>'Other Deails'!B5</f>
        <v>SHRI K J PATEL</v>
      </c>
      <c r="H5" s="842"/>
      <c r="I5" s="842"/>
      <c r="J5" s="842"/>
      <c r="K5" s="842"/>
      <c r="L5" s="842"/>
      <c r="M5" s="842"/>
      <c r="N5" s="842"/>
      <c r="O5" s="842"/>
      <c r="P5" s="842"/>
      <c r="Q5" s="842"/>
      <c r="R5" s="842"/>
      <c r="S5" s="842"/>
      <c r="T5" s="842"/>
      <c r="U5" s="842"/>
      <c r="V5" s="842"/>
      <c r="W5" s="842"/>
      <c r="X5" s="842"/>
      <c r="Y5" s="161"/>
      <c r="Z5" s="161"/>
    </row>
    <row r="6" spans="1:26" ht="18" customHeight="1">
      <c r="A6" s="161"/>
      <c r="B6" s="161"/>
      <c r="C6" s="839" t="s">
        <v>64</v>
      </c>
      <c r="D6" s="840"/>
      <c r="E6" s="840"/>
      <c r="F6" s="841"/>
      <c r="G6" s="842" t="str">
        <f>'Other Deails'!B12</f>
        <v>SENIOR CLERK</v>
      </c>
      <c r="H6" s="842"/>
      <c r="I6" s="842"/>
      <c r="J6" s="842"/>
      <c r="K6" s="842"/>
      <c r="L6" s="842"/>
      <c r="M6" s="842"/>
      <c r="N6" s="842"/>
      <c r="O6" s="842"/>
      <c r="P6" s="842"/>
      <c r="Q6" s="842"/>
      <c r="R6" s="842"/>
      <c r="S6" s="842"/>
      <c r="T6" s="842"/>
      <c r="U6" s="842"/>
      <c r="V6" s="842"/>
      <c r="W6" s="842"/>
      <c r="X6" s="842"/>
      <c r="Y6" s="161"/>
      <c r="Z6" s="161"/>
    </row>
    <row r="7" spans="1:26" ht="2.25" customHeight="1">
      <c r="A7" s="161"/>
      <c r="B7" s="178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78"/>
      <c r="Z7" s="161"/>
    </row>
    <row r="8" spans="1:26" s="309" customFormat="1">
      <c r="A8" s="307"/>
      <c r="B8" s="860"/>
      <c r="C8" s="864" t="s">
        <v>339</v>
      </c>
      <c r="D8" s="865"/>
      <c r="E8" s="861" t="s">
        <v>240</v>
      </c>
      <c r="F8" s="862"/>
      <c r="G8" s="862"/>
      <c r="H8" s="862"/>
      <c r="I8" s="862"/>
      <c r="J8" s="862"/>
      <c r="K8" s="862"/>
      <c r="L8" s="862"/>
      <c r="M8" s="862"/>
      <c r="N8" s="862"/>
      <c r="O8" s="862"/>
      <c r="P8" s="862"/>
      <c r="Q8" s="862"/>
      <c r="R8" s="862"/>
      <c r="S8" s="862"/>
      <c r="T8" s="862"/>
      <c r="U8" s="862"/>
      <c r="V8" s="862"/>
      <c r="W8" s="862"/>
      <c r="X8" s="863"/>
      <c r="Y8" s="308"/>
      <c r="Z8" s="307"/>
    </row>
    <row r="9" spans="1:26" s="309" customFormat="1" ht="45" customHeight="1">
      <c r="A9" s="307"/>
      <c r="B9" s="860"/>
      <c r="C9" s="866"/>
      <c r="D9" s="867"/>
      <c r="E9" s="826" t="s">
        <v>49</v>
      </c>
      <c r="F9" s="826"/>
      <c r="G9" s="826" t="s">
        <v>261</v>
      </c>
      <c r="H9" s="826"/>
      <c r="I9" s="826" t="s">
        <v>241</v>
      </c>
      <c r="J9" s="826"/>
      <c r="K9" s="826" t="s">
        <v>242</v>
      </c>
      <c r="L9" s="826"/>
      <c r="M9" s="826" t="s">
        <v>243</v>
      </c>
      <c r="N9" s="826"/>
      <c r="O9" s="826" t="s">
        <v>6</v>
      </c>
      <c r="P9" s="826"/>
      <c r="Q9" s="826" t="s">
        <v>260</v>
      </c>
      <c r="R9" s="826"/>
      <c r="S9" s="306" t="s">
        <v>244</v>
      </c>
      <c r="T9" s="306" t="s">
        <v>259</v>
      </c>
      <c r="U9" s="826" t="s">
        <v>245</v>
      </c>
      <c r="V9" s="826"/>
      <c r="W9" s="826" t="s">
        <v>246</v>
      </c>
      <c r="X9" s="826"/>
      <c r="Y9" s="308"/>
      <c r="Z9" s="307"/>
    </row>
    <row r="10" spans="1:26">
      <c r="A10" s="161"/>
      <c r="B10" s="178"/>
      <c r="C10" s="831">
        <v>38777</v>
      </c>
      <c r="D10" s="832"/>
      <c r="E10" s="817">
        <v>10045</v>
      </c>
      <c r="F10" s="818"/>
      <c r="G10" s="817">
        <v>60</v>
      </c>
      <c r="H10" s="818"/>
      <c r="I10" s="824">
        <v>75</v>
      </c>
      <c r="J10" s="825"/>
      <c r="K10" s="824">
        <v>2000</v>
      </c>
      <c r="L10" s="825"/>
      <c r="M10" s="824">
        <v>100</v>
      </c>
      <c r="N10" s="825"/>
      <c r="O10" s="824"/>
      <c r="P10" s="825"/>
      <c r="Q10" s="824"/>
      <c r="R10" s="825"/>
      <c r="S10" s="294"/>
      <c r="T10" s="294"/>
      <c r="U10" s="824"/>
      <c r="V10" s="825"/>
      <c r="W10" s="824"/>
      <c r="X10" s="825"/>
      <c r="Y10" s="178"/>
      <c r="Z10" s="161"/>
    </row>
    <row r="11" spans="1:26">
      <c r="A11" s="161"/>
      <c r="B11" s="178"/>
      <c r="C11" s="831">
        <v>38808</v>
      </c>
      <c r="D11" s="832"/>
      <c r="E11" s="817">
        <v>10045</v>
      </c>
      <c r="F11" s="818"/>
      <c r="G11" s="817">
        <v>60</v>
      </c>
      <c r="H11" s="818"/>
      <c r="I11" s="824">
        <v>75</v>
      </c>
      <c r="J11" s="825"/>
      <c r="K11" s="824">
        <v>2000</v>
      </c>
      <c r="L11" s="825"/>
      <c r="M11" s="824">
        <v>100</v>
      </c>
      <c r="N11" s="825"/>
      <c r="O11" s="817"/>
      <c r="P11" s="818"/>
      <c r="Q11" s="817"/>
      <c r="R11" s="818"/>
      <c r="S11" s="295"/>
      <c r="T11" s="295"/>
      <c r="U11" s="817"/>
      <c r="V11" s="818"/>
      <c r="W11" s="817"/>
      <c r="X11" s="818"/>
      <c r="Y11" s="178"/>
      <c r="Z11" s="161"/>
    </row>
    <row r="12" spans="1:26">
      <c r="A12" s="161"/>
      <c r="B12" s="178"/>
      <c r="C12" s="831">
        <v>38838</v>
      </c>
      <c r="D12" s="832"/>
      <c r="E12" s="817">
        <v>10283</v>
      </c>
      <c r="F12" s="818"/>
      <c r="G12" s="817">
        <v>60</v>
      </c>
      <c r="H12" s="818"/>
      <c r="I12" s="824">
        <v>75</v>
      </c>
      <c r="J12" s="825"/>
      <c r="K12" s="824">
        <v>2000</v>
      </c>
      <c r="L12" s="825"/>
      <c r="M12" s="824">
        <v>100</v>
      </c>
      <c r="N12" s="825"/>
      <c r="O12" s="817"/>
      <c r="P12" s="818"/>
      <c r="Q12" s="817"/>
      <c r="R12" s="818"/>
      <c r="S12" s="295"/>
      <c r="T12" s="295"/>
      <c r="U12" s="817"/>
      <c r="V12" s="818"/>
      <c r="W12" s="817"/>
      <c r="X12" s="818"/>
      <c r="Y12" s="178"/>
      <c r="Z12" s="161"/>
    </row>
    <row r="13" spans="1:26" ht="15.75">
      <c r="A13" s="161"/>
      <c r="B13" s="178"/>
      <c r="C13" s="831">
        <v>38869</v>
      </c>
      <c r="D13" s="832"/>
      <c r="E13" s="817">
        <f>2399+7885</f>
        <v>10284</v>
      </c>
      <c r="F13" s="818"/>
      <c r="G13" s="817">
        <v>60</v>
      </c>
      <c r="H13" s="818"/>
      <c r="I13" s="824">
        <v>75</v>
      </c>
      <c r="J13" s="825"/>
      <c r="K13" s="824">
        <v>2000</v>
      </c>
      <c r="L13" s="825"/>
      <c r="M13" s="824">
        <v>100</v>
      </c>
      <c r="N13" s="825"/>
      <c r="O13" s="817"/>
      <c r="P13" s="818"/>
      <c r="Q13" s="843"/>
      <c r="R13" s="844"/>
      <c r="S13" s="296"/>
      <c r="T13" s="296"/>
      <c r="U13" s="843"/>
      <c r="V13" s="844"/>
      <c r="W13" s="843"/>
      <c r="X13" s="844"/>
      <c r="Y13" s="178"/>
      <c r="Z13" s="161"/>
    </row>
    <row r="14" spans="1:26">
      <c r="A14" s="161"/>
      <c r="B14" s="178"/>
      <c r="C14" s="835">
        <v>38899</v>
      </c>
      <c r="D14" s="832"/>
      <c r="E14" s="817">
        <v>10283</v>
      </c>
      <c r="F14" s="818"/>
      <c r="G14" s="817">
        <v>60</v>
      </c>
      <c r="H14" s="818"/>
      <c r="I14" s="824">
        <v>75</v>
      </c>
      <c r="J14" s="825"/>
      <c r="K14" s="824">
        <v>2000</v>
      </c>
      <c r="L14" s="825"/>
      <c r="M14" s="824">
        <v>100</v>
      </c>
      <c r="N14" s="825"/>
      <c r="O14" s="817"/>
      <c r="P14" s="818"/>
      <c r="Q14" s="817"/>
      <c r="R14" s="818"/>
      <c r="S14" s="295"/>
      <c r="T14" s="295"/>
      <c r="U14" s="817"/>
      <c r="V14" s="818"/>
      <c r="W14" s="817"/>
      <c r="X14" s="818"/>
      <c r="Y14" s="178"/>
      <c r="Z14" s="161"/>
    </row>
    <row r="15" spans="1:26">
      <c r="A15" s="161"/>
      <c r="B15" s="178"/>
      <c r="C15" s="831">
        <v>38930</v>
      </c>
      <c r="D15" s="832"/>
      <c r="E15" s="817">
        <v>10283</v>
      </c>
      <c r="F15" s="818"/>
      <c r="G15" s="817">
        <v>60</v>
      </c>
      <c r="H15" s="818"/>
      <c r="I15" s="824">
        <v>75</v>
      </c>
      <c r="J15" s="825"/>
      <c r="K15" s="824">
        <v>2000</v>
      </c>
      <c r="L15" s="825"/>
      <c r="M15" s="824">
        <v>100</v>
      </c>
      <c r="N15" s="825"/>
      <c r="O15" s="817"/>
      <c r="P15" s="818"/>
      <c r="Q15" s="817"/>
      <c r="R15" s="818"/>
      <c r="S15" s="295"/>
      <c r="T15" s="295"/>
      <c r="U15" s="817"/>
      <c r="V15" s="818"/>
      <c r="W15" s="817"/>
      <c r="X15" s="818"/>
      <c r="Y15" s="178"/>
      <c r="Z15" s="161"/>
    </row>
    <row r="16" spans="1:26">
      <c r="A16" s="161"/>
      <c r="B16" s="178"/>
      <c r="C16" s="831">
        <v>38961</v>
      </c>
      <c r="D16" s="832"/>
      <c r="E16" s="817">
        <v>10469</v>
      </c>
      <c r="F16" s="818"/>
      <c r="G16" s="817">
        <v>60</v>
      </c>
      <c r="H16" s="818"/>
      <c r="I16" s="824">
        <v>75</v>
      </c>
      <c r="J16" s="825"/>
      <c r="K16" s="824">
        <v>2000</v>
      </c>
      <c r="L16" s="825"/>
      <c r="M16" s="824">
        <v>100</v>
      </c>
      <c r="N16" s="825"/>
      <c r="O16" s="817"/>
      <c r="P16" s="818"/>
      <c r="Q16" s="817"/>
      <c r="R16" s="818"/>
      <c r="S16" s="295"/>
      <c r="T16" s="295"/>
      <c r="U16" s="817"/>
      <c r="V16" s="818"/>
      <c r="W16" s="817"/>
      <c r="X16" s="818"/>
      <c r="Y16" s="178"/>
      <c r="Z16" s="161"/>
    </row>
    <row r="17" spans="1:26">
      <c r="A17" s="161"/>
      <c r="B17" s="178"/>
      <c r="C17" s="831">
        <v>38991</v>
      </c>
      <c r="D17" s="832"/>
      <c r="E17" s="817">
        <v>10874</v>
      </c>
      <c r="F17" s="818"/>
      <c r="G17" s="817">
        <v>60</v>
      </c>
      <c r="H17" s="818"/>
      <c r="I17" s="824">
        <v>75</v>
      </c>
      <c r="J17" s="825"/>
      <c r="K17" s="824">
        <v>2000</v>
      </c>
      <c r="L17" s="825"/>
      <c r="M17" s="824">
        <v>100</v>
      </c>
      <c r="N17" s="825"/>
      <c r="O17" s="817"/>
      <c r="P17" s="818"/>
      <c r="Q17" s="817"/>
      <c r="R17" s="818"/>
      <c r="S17" s="295"/>
      <c r="T17" s="295"/>
      <c r="U17" s="817"/>
      <c r="V17" s="818"/>
      <c r="W17" s="817"/>
      <c r="X17" s="818"/>
      <c r="Y17" s="178"/>
      <c r="Z17" s="161"/>
    </row>
    <row r="18" spans="1:26">
      <c r="A18" s="161"/>
      <c r="B18" s="178"/>
      <c r="C18" s="831">
        <v>39022</v>
      </c>
      <c r="D18" s="832"/>
      <c r="E18" s="817">
        <v>10874</v>
      </c>
      <c r="F18" s="818"/>
      <c r="G18" s="817">
        <v>60</v>
      </c>
      <c r="H18" s="818"/>
      <c r="I18" s="824">
        <v>75</v>
      </c>
      <c r="J18" s="825"/>
      <c r="K18" s="824">
        <v>2000</v>
      </c>
      <c r="L18" s="825"/>
      <c r="M18" s="824">
        <v>100</v>
      </c>
      <c r="N18" s="825"/>
      <c r="O18" s="817"/>
      <c r="P18" s="818"/>
      <c r="Q18" s="817"/>
      <c r="R18" s="818"/>
      <c r="S18" s="295"/>
      <c r="T18" s="295"/>
      <c r="U18" s="817"/>
      <c r="V18" s="818"/>
      <c r="W18" s="817"/>
      <c r="X18" s="818"/>
      <c r="Y18" s="178"/>
      <c r="Z18" s="161"/>
    </row>
    <row r="19" spans="1:26">
      <c r="A19" s="161"/>
      <c r="B19" s="178"/>
      <c r="C19" s="831">
        <v>39052</v>
      </c>
      <c r="D19" s="832"/>
      <c r="E19" s="817">
        <v>10874</v>
      </c>
      <c r="F19" s="818"/>
      <c r="G19" s="817">
        <v>60</v>
      </c>
      <c r="H19" s="818"/>
      <c r="I19" s="824">
        <v>75</v>
      </c>
      <c r="J19" s="825"/>
      <c r="K19" s="824">
        <v>2000</v>
      </c>
      <c r="L19" s="825"/>
      <c r="M19" s="824">
        <v>100</v>
      </c>
      <c r="N19" s="825"/>
      <c r="O19" s="817"/>
      <c r="P19" s="818"/>
      <c r="Q19" s="817"/>
      <c r="R19" s="818"/>
      <c r="S19" s="295"/>
      <c r="T19" s="295"/>
      <c r="U19" s="817"/>
      <c r="V19" s="818"/>
      <c r="W19" s="817"/>
      <c r="X19" s="818"/>
      <c r="Y19" s="178"/>
      <c r="Z19" s="161"/>
    </row>
    <row r="20" spans="1:26">
      <c r="A20" s="161"/>
      <c r="B20" s="178"/>
      <c r="C20" s="831">
        <v>39083</v>
      </c>
      <c r="D20" s="832"/>
      <c r="E20" s="817">
        <v>10874</v>
      </c>
      <c r="F20" s="818"/>
      <c r="G20" s="817">
        <v>60</v>
      </c>
      <c r="H20" s="818"/>
      <c r="I20" s="824">
        <v>75</v>
      </c>
      <c r="J20" s="825"/>
      <c r="K20" s="824">
        <v>2000</v>
      </c>
      <c r="L20" s="825"/>
      <c r="M20" s="824">
        <v>100</v>
      </c>
      <c r="N20" s="825"/>
      <c r="O20" s="817"/>
      <c r="P20" s="818"/>
      <c r="Q20" s="817"/>
      <c r="R20" s="818"/>
      <c r="S20" s="295"/>
      <c r="T20" s="295"/>
      <c r="U20" s="817"/>
      <c r="V20" s="818"/>
      <c r="W20" s="817"/>
      <c r="X20" s="818"/>
      <c r="Y20" s="178"/>
      <c r="Z20" s="161"/>
    </row>
    <row r="21" spans="1:26">
      <c r="A21" s="161"/>
      <c r="B21" s="178"/>
      <c r="C21" s="831">
        <v>39114</v>
      </c>
      <c r="D21" s="832"/>
      <c r="E21" s="817">
        <v>10874</v>
      </c>
      <c r="F21" s="818"/>
      <c r="G21" s="817">
        <v>60</v>
      </c>
      <c r="H21" s="818"/>
      <c r="I21" s="824">
        <v>75</v>
      </c>
      <c r="J21" s="825"/>
      <c r="K21" s="824">
        <v>2000</v>
      </c>
      <c r="L21" s="825"/>
      <c r="M21" s="824">
        <v>100</v>
      </c>
      <c r="N21" s="825"/>
      <c r="O21" s="817"/>
      <c r="P21" s="818"/>
      <c r="Q21" s="817"/>
      <c r="R21" s="818"/>
      <c r="S21" s="295"/>
      <c r="T21" s="295"/>
      <c r="U21" s="817"/>
      <c r="V21" s="818"/>
      <c r="W21" s="817"/>
      <c r="X21" s="818"/>
      <c r="Y21" s="178"/>
      <c r="Z21" s="161"/>
    </row>
    <row r="22" spans="1:26">
      <c r="A22" s="161"/>
      <c r="B22" s="178"/>
      <c r="C22" s="833" t="s">
        <v>329</v>
      </c>
      <c r="D22" s="834"/>
      <c r="E22" s="817">
        <v>1563</v>
      </c>
      <c r="F22" s="818"/>
      <c r="G22" s="817"/>
      <c r="H22" s="818"/>
      <c r="I22" s="824"/>
      <c r="J22" s="825"/>
      <c r="K22" s="824"/>
      <c r="L22" s="825"/>
      <c r="M22" s="824"/>
      <c r="N22" s="825"/>
      <c r="O22" s="817"/>
      <c r="P22" s="818"/>
      <c r="Q22" s="817"/>
      <c r="R22" s="818"/>
      <c r="S22" s="295"/>
      <c r="T22" s="295"/>
      <c r="U22" s="817"/>
      <c r="V22" s="818"/>
      <c r="W22" s="817"/>
      <c r="X22" s="818"/>
      <c r="Y22" s="178"/>
      <c r="Z22" s="161"/>
    </row>
    <row r="23" spans="1:26">
      <c r="A23" s="161"/>
      <c r="B23" s="178"/>
      <c r="C23" s="833" t="s">
        <v>329</v>
      </c>
      <c r="D23" s="834"/>
      <c r="E23" s="817"/>
      <c r="F23" s="818"/>
      <c r="G23" s="817"/>
      <c r="H23" s="818"/>
      <c r="I23" s="817"/>
      <c r="J23" s="818"/>
      <c r="K23" s="817"/>
      <c r="L23" s="818"/>
      <c r="M23" s="817"/>
      <c r="N23" s="818"/>
      <c r="O23" s="817"/>
      <c r="P23" s="818"/>
      <c r="Q23" s="817"/>
      <c r="R23" s="818"/>
      <c r="S23" s="295"/>
      <c r="T23" s="295"/>
      <c r="U23" s="817"/>
      <c r="V23" s="818"/>
      <c r="W23" s="817"/>
      <c r="X23" s="818"/>
      <c r="Y23" s="178"/>
      <c r="Z23" s="161"/>
    </row>
    <row r="24" spans="1:26" ht="27.75" customHeight="1">
      <c r="A24" s="161"/>
      <c r="B24" s="178"/>
      <c r="C24" s="833" t="s">
        <v>331</v>
      </c>
      <c r="D24" s="834"/>
      <c r="E24" s="817"/>
      <c r="F24" s="818"/>
      <c r="G24" s="817"/>
      <c r="H24" s="818"/>
      <c r="I24" s="817"/>
      <c r="J24" s="818"/>
      <c r="K24" s="817"/>
      <c r="L24" s="818"/>
      <c r="M24" s="817"/>
      <c r="N24" s="818"/>
      <c r="O24" s="817"/>
      <c r="P24" s="818"/>
      <c r="Q24" s="817"/>
      <c r="R24" s="818"/>
      <c r="S24" s="295"/>
      <c r="T24" s="295"/>
      <c r="U24" s="817"/>
      <c r="V24" s="818"/>
      <c r="W24" s="817"/>
      <c r="X24" s="818"/>
      <c r="Y24" s="178"/>
      <c r="Z24" s="161"/>
    </row>
    <row r="25" spans="1:26">
      <c r="A25" s="161"/>
      <c r="B25" s="178"/>
      <c r="C25" s="829" t="s">
        <v>247</v>
      </c>
      <c r="D25" s="830"/>
      <c r="E25" s="817"/>
      <c r="F25" s="818"/>
      <c r="G25" s="817"/>
      <c r="H25" s="818"/>
      <c r="I25" s="817"/>
      <c r="J25" s="818"/>
      <c r="K25" s="817"/>
      <c r="L25" s="818"/>
      <c r="M25" s="817"/>
      <c r="N25" s="818"/>
      <c r="O25" s="817"/>
      <c r="P25" s="818"/>
      <c r="Q25" s="817"/>
      <c r="R25" s="818"/>
      <c r="S25" s="295"/>
      <c r="T25" s="295"/>
      <c r="U25" s="817"/>
      <c r="V25" s="818"/>
      <c r="W25" s="817"/>
      <c r="X25" s="818"/>
      <c r="Y25" s="178"/>
      <c r="Z25" s="161"/>
    </row>
    <row r="26" spans="1:26" ht="30.75" customHeight="1">
      <c r="A26" s="161"/>
      <c r="B26" s="178"/>
      <c r="C26" s="829" t="s">
        <v>248</v>
      </c>
      <c r="D26" s="830"/>
      <c r="E26" s="817"/>
      <c r="F26" s="818"/>
      <c r="G26" s="817"/>
      <c r="H26" s="818"/>
      <c r="I26" s="817"/>
      <c r="J26" s="818"/>
      <c r="K26" s="817"/>
      <c r="L26" s="818"/>
      <c r="M26" s="817"/>
      <c r="N26" s="818"/>
      <c r="O26" s="817"/>
      <c r="P26" s="818"/>
      <c r="Q26" s="817"/>
      <c r="R26" s="818"/>
      <c r="S26" s="295"/>
      <c r="T26" s="295"/>
      <c r="U26" s="817"/>
      <c r="V26" s="818"/>
      <c r="W26" s="817"/>
      <c r="X26" s="818"/>
      <c r="Y26" s="178"/>
      <c r="Z26" s="161"/>
    </row>
    <row r="27" spans="1:26" ht="18" customHeight="1">
      <c r="A27" s="161"/>
      <c r="B27" s="178"/>
      <c r="C27" s="829" t="s">
        <v>249</v>
      </c>
      <c r="D27" s="830"/>
      <c r="E27" s="817"/>
      <c r="F27" s="818"/>
      <c r="G27" s="817"/>
      <c r="H27" s="818"/>
      <c r="I27" s="817"/>
      <c r="J27" s="818"/>
      <c r="K27" s="817"/>
      <c r="L27" s="818"/>
      <c r="M27" s="817"/>
      <c r="N27" s="818"/>
      <c r="O27" s="817"/>
      <c r="P27" s="818"/>
      <c r="Q27" s="817"/>
      <c r="R27" s="818"/>
      <c r="S27" s="295"/>
      <c r="T27" s="295"/>
      <c r="U27" s="817"/>
      <c r="V27" s="818"/>
      <c r="W27" s="817"/>
      <c r="X27" s="818"/>
      <c r="Y27" s="178"/>
      <c r="Z27" s="161"/>
    </row>
    <row r="28" spans="1:26" ht="18" customHeight="1">
      <c r="A28" s="161"/>
      <c r="B28" s="178"/>
      <c r="C28" s="829" t="s">
        <v>173</v>
      </c>
      <c r="D28" s="830"/>
      <c r="E28" s="817"/>
      <c r="F28" s="818"/>
      <c r="G28" s="817"/>
      <c r="H28" s="818"/>
      <c r="I28" s="817"/>
      <c r="J28" s="818"/>
      <c r="K28" s="817"/>
      <c r="L28" s="818"/>
      <c r="M28" s="817"/>
      <c r="N28" s="818"/>
      <c r="O28" s="817"/>
      <c r="P28" s="818"/>
      <c r="Q28" s="817"/>
      <c r="R28" s="818"/>
      <c r="S28" s="295"/>
      <c r="T28" s="295"/>
      <c r="U28" s="817"/>
      <c r="V28" s="818"/>
      <c r="W28" s="817"/>
      <c r="X28" s="818"/>
      <c r="Y28" s="178"/>
      <c r="Z28" s="161"/>
    </row>
    <row r="29" spans="1:26" ht="18" customHeight="1">
      <c r="A29" s="161"/>
      <c r="B29" s="178"/>
      <c r="C29" s="829" t="s">
        <v>250</v>
      </c>
      <c r="D29" s="830"/>
      <c r="E29" s="817"/>
      <c r="F29" s="818"/>
      <c r="G29" s="817"/>
      <c r="H29" s="818"/>
      <c r="I29" s="817"/>
      <c r="J29" s="818"/>
      <c r="K29" s="817"/>
      <c r="L29" s="818"/>
      <c r="M29" s="817"/>
      <c r="N29" s="818"/>
      <c r="O29" s="817"/>
      <c r="P29" s="818"/>
      <c r="Q29" s="817"/>
      <c r="R29" s="818"/>
      <c r="S29" s="295"/>
      <c r="T29" s="295"/>
      <c r="U29" s="817"/>
      <c r="V29" s="818"/>
      <c r="W29" s="817"/>
      <c r="X29" s="818"/>
      <c r="Y29" s="178"/>
      <c r="Z29" s="161"/>
    </row>
    <row r="30" spans="1:26" ht="18" customHeight="1">
      <c r="A30" s="143"/>
      <c r="B30" s="277"/>
      <c r="C30" s="827" t="s">
        <v>26</v>
      </c>
      <c r="D30" s="828"/>
      <c r="E30" s="819">
        <f>SUM(E10:E29)</f>
        <v>127625</v>
      </c>
      <c r="F30" s="820"/>
      <c r="G30" s="819">
        <f>SUM(G10:G29)</f>
        <v>720</v>
      </c>
      <c r="H30" s="820"/>
      <c r="I30" s="819">
        <f>SUM(I10:I29)</f>
        <v>900</v>
      </c>
      <c r="J30" s="820"/>
      <c r="K30" s="819">
        <f>SUM(K10:K29)</f>
        <v>24000</v>
      </c>
      <c r="L30" s="820"/>
      <c r="M30" s="819">
        <f>SUM(M10:M29)</f>
        <v>1200</v>
      </c>
      <c r="N30" s="820"/>
      <c r="O30" s="819">
        <f>SUM(O10:O29)</f>
        <v>0</v>
      </c>
      <c r="P30" s="820"/>
      <c r="Q30" s="819">
        <f>SUM(Q10:Q29)</f>
        <v>0</v>
      </c>
      <c r="R30" s="820"/>
      <c r="S30" s="288">
        <f>SUM(S10:S29)</f>
        <v>0</v>
      </c>
      <c r="T30" s="288">
        <f>SUM(T10:T29)</f>
        <v>0</v>
      </c>
      <c r="U30" s="819">
        <f>SUM(U10:U29)</f>
        <v>0</v>
      </c>
      <c r="V30" s="820"/>
      <c r="W30" s="819">
        <f>SUM(W10:X18)+W19+W20+W21</f>
        <v>0</v>
      </c>
      <c r="X30" s="820"/>
      <c r="Y30" s="178"/>
      <c r="Z30" s="161"/>
    </row>
    <row r="31" spans="1:26" ht="1.5" customHeight="1">
      <c r="A31" s="161"/>
      <c r="B31" s="178"/>
      <c r="C31" s="178"/>
      <c r="D31" s="1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9"/>
      <c r="R31" s="279"/>
      <c r="S31" s="279"/>
      <c r="T31" s="279"/>
      <c r="U31" s="279"/>
      <c r="V31" s="178"/>
      <c r="W31" s="178"/>
      <c r="X31" s="178"/>
      <c r="Y31" s="178"/>
      <c r="Z31" s="161"/>
    </row>
    <row r="32" spans="1:26" ht="36" customHeight="1">
      <c r="A32" s="161"/>
      <c r="B32" s="178"/>
      <c r="C32" s="178"/>
      <c r="D32" s="845" t="s">
        <v>330</v>
      </c>
      <c r="E32" s="846"/>
      <c r="F32" s="846"/>
      <c r="G32" s="846"/>
      <c r="H32" s="846"/>
      <c r="I32" s="846"/>
      <c r="J32" s="846"/>
      <c r="K32" s="846"/>
      <c r="L32" s="846"/>
      <c r="M32" s="846"/>
      <c r="N32" s="846"/>
      <c r="O32" s="846"/>
      <c r="P32" s="846"/>
      <c r="Q32" s="846"/>
      <c r="R32" s="846"/>
      <c r="S32" s="846"/>
      <c r="T32" s="846"/>
      <c r="U32" s="846"/>
      <c r="V32" s="846"/>
      <c r="W32" s="846"/>
      <c r="X32" s="847"/>
      <c r="Y32" s="178"/>
      <c r="Z32" s="161"/>
    </row>
    <row r="33" spans="1:26" s="98" customFormat="1" ht="36" customHeight="1">
      <c r="A33" s="280"/>
      <c r="B33" s="278"/>
      <c r="C33" s="278"/>
      <c r="D33" s="281" t="s">
        <v>251</v>
      </c>
      <c r="E33" s="838" t="s">
        <v>252</v>
      </c>
      <c r="F33" s="838"/>
      <c r="G33" s="838"/>
      <c r="H33" s="838"/>
      <c r="I33" s="838"/>
      <c r="J33" s="838" t="s">
        <v>11</v>
      </c>
      <c r="K33" s="838"/>
      <c r="L33" s="838"/>
      <c r="M33" s="838" t="s">
        <v>10</v>
      </c>
      <c r="N33" s="838"/>
      <c r="O33" s="838"/>
      <c r="P33" s="838" t="s">
        <v>253</v>
      </c>
      <c r="Q33" s="838"/>
      <c r="R33" s="838"/>
      <c r="S33" s="838"/>
      <c r="T33" s="838" t="s">
        <v>254</v>
      </c>
      <c r="U33" s="838"/>
      <c r="V33" s="838"/>
      <c r="W33" s="838"/>
      <c r="X33" s="838"/>
      <c r="Y33" s="278"/>
      <c r="Z33" s="280"/>
    </row>
    <row r="34" spans="1:26">
      <c r="A34" s="161"/>
      <c r="B34" s="178"/>
      <c r="C34" s="178"/>
      <c r="D34" s="157">
        <v>1</v>
      </c>
      <c r="E34" s="836"/>
      <c r="F34" s="836"/>
      <c r="G34" s="836"/>
      <c r="H34" s="836"/>
      <c r="I34" s="836"/>
      <c r="J34" s="836"/>
      <c r="K34" s="836"/>
      <c r="L34" s="836"/>
      <c r="M34" s="849"/>
      <c r="N34" s="850"/>
      <c r="O34" s="851"/>
      <c r="P34" s="836"/>
      <c r="Q34" s="836"/>
      <c r="R34" s="836"/>
      <c r="S34" s="836"/>
      <c r="T34" s="854"/>
      <c r="U34" s="854"/>
      <c r="V34" s="854"/>
      <c r="W34" s="854"/>
      <c r="X34" s="854"/>
      <c r="Y34" s="178"/>
      <c r="Z34" s="161"/>
    </row>
    <row r="35" spans="1:26">
      <c r="A35" s="161"/>
      <c r="B35" s="178"/>
      <c r="C35" s="178"/>
      <c r="D35" s="157">
        <v>2</v>
      </c>
      <c r="E35" s="836"/>
      <c r="F35" s="836"/>
      <c r="G35" s="836"/>
      <c r="H35" s="836"/>
      <c r="I35" s="836"/>
      <c r="J35" s="836"/>
      <c r="K35" s="836"/>
      <c r="L35" s="836"/>
      <c r="M35" s="849"/>
      <c r="N35" s="850"/>
      <c r="O35" s="851"/>
      <c r="P35" s="852"/>
      <c r="Q35" s="852"/>
      <c r="R35" s="852"/>
      <c r="S35" s="852"/>
      <c r="T35" s="836"/>
      <c r="U35" s="836"/>
      <c r="V35" s="836"/>
      <c r="W35" s="836"/>
      <c r="X35" s="836"/>
      <c r="Y35" s="178"/>
      <c r="Z35" s="161"/>
    </row>
    <row r="36" spans="1:26">
      <c r="A36" s="161"/>
      <c r="B36" s="178"/>
      <c r="C36" s="178"/>
      <c r="D36" s="282">
        <v>3</v>
      </c>
      <c r="E36" s="837"/>
      <c r="F36" s="837"/>
      <c r="G36" s="837"/>
      <c r="H36" s="837"/>
      <c r="I36" s="837"/>
      <c r="J36" s="837"/>
      <c r="K36" s="837"/>
      <c r="L36" s="837"/>
      <c r="M36" s="849"/>
      <c r="N36" s="850"/>
      <c r="O36" s="851"/>
      <c r="P36" s="852"/>
      <c r="Q36" s="852"/>
      <c r="R36" s="852"/>
      <c r="S36" s="852"/>
      <c r="T36" s="836"/>
      <c r="U36" s="836"/>
      <c r="V36" s="836"/>
      <c r="W36" s="836"/>
      <c r="X36" s="836"/>
      <c r="Y36" s="178"/>
      <c r="Z36" s="161"/>
    </row>
    <row r="37" spans="1:26">
      <c r="A37" s="161"/>
      <c r="B37" s="178"/>
      <c r="C37" s="178"/>
      <c r="D37" s="282">
        <v>4</v>
      </c>
      <c r="E37" s="836"/>
      <c r="F37" s="836"/>
      <c r="G37" s="836"/>
      <c r="H37" s="836"/>
      <c r="I37" s="836"/>
      <c r="J37" s="836"/>
      <c r="K37" s="836"/>
      <c r="L37" s="836"/>
      <c r="M37" s="849"/>
      <c r="N37" s="850"/>
      <c r="O37" s="851"/>
      <c r="P37" s="852"/>
      <c r="Q37" s="852"/>
      <c r="R37" s="852"/>
      <c r="S37" s="852"/>
      <c r="T37" s="836"/>
      <c r="U37" s="836"/>
      <c r="V37" s="836"/>
      <c r="W37" s="836"/>
      <c r="X37" s="836"/>
      <c r="Y37" s="178"/>
      <c r="Z37" s="161"/>
    </row>
    <row r="38" spans="1:26">
      <c r="A38" s="161"/>
      <c r="B38" s="178"/>
      <c r="C38" s="178"/>
      <c r="D38" s="282">
        <v>5</v>
      </c>
      <c r="E38" s="836"/>
      <c r="F38" s="836"/>
      <c r="G38" s="836"/>
      <c r="H38" s="836"/>
      <c r="I38" s="836"/>
      <c r="J38" s="836"/>
      <c r="K38" s="836"/>
      <c r="L38" s="836"/>
      <c r="M38" s="849"/>
      <c r="N38" s="850"/>
      <c r="O38" s="851"/>
      <c r="P38" s="852"/>
      <c r="Q38" s="852"/>
      <c r="R38" s="852"/>
      <c r="S38" s="852"/>
      <c r="T38" s="836"/>
      <c r="U38" s="836"/>
      <c r="V38" s="836"/>
      <c r="W38" s="836"/>
      <c r="X38" s="836"/>
      <c r="Y38" s="178"/>
      <c r="Z38" s="161"/>
    </row>
    <row r="39" spans="1:26" ht="35.25" customHeight="1">
      <c r="A39" s="161"/>
      <c r="B39" s="178"/>
      <c r="C39" s="178"/>
      <c r="D39" s="855" t="s">
        <v>255</v>
      </c>
      <c r="E39" s="846"/>
      <c r="F39" s="846"/>
      <c r="G39" s="846"/>
      <c r="H39" s="846"/>
      <c r="I39" s="846"/>
      <c r="J39" s="846"/>
      <c r="K39" s="846"/>
      <c r="L39" s="846"/>
      <c r="M39" s="846"/>
      <c r="N39" s="846"/>
      <c r="O39" s="846"/>
      <c r="P39" s="846"/>
      <c r="Q39" s="846"/>
      <c r="R39" s="846"/>
      <c r="S39" s="846"/>
      <c r="T39" s="846"/>
      <c r="U39" s="846"/>
      <c r="V39" s="846"/>
      <c r="W39" s="846"/>
      <c r="X39" s="847"/>
      <c r="Y39" s="178"/>
      <c r="Z39" s="161"/>
    </row>
    <row r="40" spans="1:26" ht="3.75" customHeight="1">
      <c r="A40" s="161"/>
      <c r="B40" s="178"/>
      <c r="C40" s="178"/>
      <c r="D40" s="283"/>
      <c r="E40" s="178"/>
      <c r="F40" s="178"/>
      <c r="G40" s="178"/>
      <c r="H40" s="178"/>
      <c r="I40" s="178"/>
      <c r="J40" s="178"/>
      <c r="K40" s="178"/>
      <c r="L40" s="178"/>
      <c r="M40" s="284"/>
      <c r="N40" s="284"/>
      <c r="O40" s="284"/>
      <c r="P40" s="284"/>
      <c r="Q40" s="178"/>
      <c r="R40" s="178"/>
      <c r="S40" s="178"/>
      <c r="T40" s="178"/>
      <c r="U40" s="178"/>
      <c r="V40" s="178"/>
      <c r="W40" s="178"/>
      <c r="X40" s="178"/>
      <c r="Y40" s="178"/>
      <c r="Z40" s="161"/>
    </row>
    <row r="41" spans="1:26" ht="18" customHeight="1">
      <c r="A41" s="161"/>
      <c r="B41" s="178"/>
      <c r="C41" s="178"/>
      <c r="D41" s="194" t="s">
        <v>268</v>
      </c>
      <c r="E41" s="853" t="str">
        <f>'Other Deails'!H23</f>
        <v>AHWA</v>
      </c>
      <c r="F41" s="853"/>
      <c r="G41" s="853"/>
      <c r="H41" s="853"/>
      <c r="I41" s="853"/>
      <c r="J41" s="853"/>
      <c r="K41" s="178" t="s">
        <v>35</v>
      </c>
      <c r="L41" s="178"/>
      <c r="M41" s="178"/>
      <c r="N41" s="848"/>
      <c r="O41" s="848"/>
      <c r="P41" s="848"/>
      <c r="Q41" s="848"/>
      <c r="R41" s="848"/>
      <c r="S41" s="178"/>
      <c r="T41" s="848"/>
      <c r="U41" s="848"/>
      <c r="V41" s="848"/>
      <c r="W41" s="848"/>
      <c r="X41" s="848"/>
      <c r="Y41" s="178"/>
      <c r="Z41" s="161"/>
    </row>
    <row r="42" spans="1:26" ht="18" customHeight="1">
      <c r="A42" s="161"/>
      <c r="B42" s="178"/>
      <c r="C42" s="178"/>
      <c r="D42" s="194" t="s">
        <v>269</v>
      </c>
      <c r="E42" s="857">
        <f ca="1">TODAY()</f>
        <v>43519</v>
      </c>
      <c r="F42" s="857"/>
      <c r="G42" s="857"/>
      <c r="H42" s="857"/>
      <c r="I42" s="857"/>
      <c r="J42" s="857"/>
      <c r="K42" s="178" t="s">
        <v>7</v>
      </c>
      <c r="L42" s="178"/>
      <c r="M42" s="848" t="str">
        <f>'Other Deails'!B5</f>
        <v>SHRI K J PATEL</v>
      </c>
      <c r="N42" s="848"/>
      <c r="O42" s="848"/>
      <c r="P42" s="848"/>
      <c r="Q42" s="848"/>
      <c r="R42" s="848"/>
      <c r="S42" s="848"/>
      <c r="T42" s="848"/>
      <c r="U42" s="848"/>
      <c r="V42" s="848"/>
      <c r="W42" s="848"/>
      <c r="X42" s="848"/>
      <c r="Y42" s="178"/>
      <c r="Z42" s="161"/>
    </row>
    <row r="43" spans="1:26" ht="18" customHeight="1">
      <c r="A43" s="161"/>
      <c r="B43" s="178"/>
      <c r="C43" s="178"/>
      <c r="D43" s="283"/>
      <c r="E43" s="178"/>
      <c r="F43" s="178"/>
      <c r="G43" s="178"/>
      <c r="H43" s="178"/>
      <c r="I43" s="178"/>
      <c r="J43" s="178"/>
      <c r="K43" s="178" t="s">
        <v>64</v>
      </c>
      <c r="L43" s="178"/>
      <c r="M43" s="178"/>
      <c r="N43" s="848" t="str">
        <f>'Other Deails'!B12</f>
        <v>SENIOR CLERK</v>
      </c>
      <c r="O43" s="848"/>
      <c r="P43" s="848"/>
      <c r="Q43" s="848"/>
      <c r="R43" s="848"/>
      <c r="S43" s="178"/>
      <c r="T43" s="848"/>
      <c r="U43" s="848"/>
      <c r="V43" s="848"/>
      <c r="W43" s="848"/>
      <c r="X43" s="848"/>
      <c r="Y43" s="178"/>
      <c r="Z43" s="161"/>
    </row>
    <row r="44" spans="1:26">
      <c r="A44" s="161"/>
      <c r="B44" s="178"/>
      <c r="C44" s="178"/>
      <c r="D44" s="283"/>
      <c r="E44" s="178"/>
      <c r="F44" s="178"/>
      <c r="G44" s="178"/>
      <c r="H44" s="178"/>
      <c r="I44" s="178"/>
      <c r="J44" s="285"/>
      <c r="K44" s="285"/>
      <c r="L44" s="285"/>
      <c r="M44" s="285"/>
      <c r="N44" s="285"/>
      <c r="O44" s="285"/>
      <c r="P44" s="284"/>
      <c r="Q44" s="178"/>
      <c r="R44" s="178"/>
      <c r="S44" s="178"/>
      <c r="T44" s="178"/>
      <c r="U44" s="178"/>
      <c r="V44" s="178"/>
      <c r="W44" s="178"/>
      <c r="X44" s="178"/>
      <c r="Y44" s="178"/>
      <c r="Z44" s="161"/>
    </row>
    <row r="45" spans="1:26">
      <c r="A45" s="161"/>
      <c r="B45" s="161"/>
      <c r="C45" s="272" t="s">
        <v>152</v>
      </c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</row>
    <row r="46" spans="1:26" ht="15" customHeight="1">
      <c r="A46" s="161"/>
      <c r="B46" s="161"/>
      <c r="C46" s="292">
        <v>1</v>
      </c>
      <c r="D46" s="870" t="s">
        <v>150</v>
      </c>
      <c r="E46" s="870"/>
      <c r="F46" s="870"/>
      <c r="G46" s="870"/>
      <c r="H46" s="870"/>
      <c r="I46" s="870"/>
      <c r="J46" s="870"/>
      <c r="K46" s="870"/>
      <c r="L46" s="870"/>
      <c r="M46" s="870"/>
      <c r="N46" s="870"/>
      <c r="O46" s="870"/>
      <c r="P46" s="870"/>
      <c r="Q46" s="870"/>
      <c r="R46" s="870"/>
      <c r="S46" s="870"/>
      <c r="T46" s="869">
        <v>0</v>
      </c>
      <c r="U46" s="869"/>
      <c r="V46" s="869"/>
      <c r="W46" s="161"/>
      <c r="X46" s="161"/>
      <c r="Y46" s="161"/>
      <c r="Z46" s="161"/>
    </row>
    <row r="47" spans="1:26" ht="15" customHeight="1">
      <c r="A47" s="161"/>
      <c r="B47" s="161"/>
      <c r="C47" s="292">
        <v>2</v>
      </c>
      <c r="D47" s="870" t="s">
        <v>172</v>
      </c>
      <c r="E47" s="870"/>
      <c r="F47" s="870"/>
      <c r="G47" s="870"/>
      <c r="H47" s="870"/>
      <c r="I47" s="870"/>
      <c r="J47" s="870"/>
      <c r="K47" s="870"/>
      <c r="L47" s="870"/>
      <c r="M47" s="870"/>
      <c r="N47" s="870"/>
      <c r="O47" s="870"/>
      <c r="P47" s="870"/>
      <c r="Q47" s="870"/>
      <c r="R47" s="870"/>
      <c r="S47" s="870"/>
      <c r="T47" s="869">
        <v>0</v>
      </c>
      <c r="U47" s="869"/>
      <c r="V47" s="869"/>
      <c r="W47" s="161"/>
      <c r="X47" s="161"/>
      <c r="Y47" s="161"/>
      <c r="Z47" s="161"/>
    </row>
    <row r="48" spans="1:26" ht="15" customHeight="1">
      <c r="A48" s="161"/>
      <c r="B48" s="161"/>
      <c r="C48" s="292">
        <v>3</v>
      </c>
      <c r="D48" s="870" t="s">
        <v>174</v>
      </c>
      <c r="E48" s="870"/>
      <c r="F48" s="870"/>
      <c r="G48" s="870"/>
      <c r="H48" s="870"/>
      <c r="I48" s="870"/>
      <c r="J48" s="870"/>
      <c r="K48" s="870"/>
      <c r="L48" s="870"/>
      <c r="M48" s="870"/>
      <c r="N48" s="870"/>
      <c r="O48" s="870"/>
      <c r="P48" s="870"/>
      <c r="Q48" s="870"/>
      <c r="R48" s="870"/>
      <c r="S48" s="870"/>
      <c r="T48" s="869">
        <v>0</v>
      </c>
      <c r="U48" s="869"/>
      <c r="V48" s="869"/>
      <c r="W48" s="161"/>
      <c r="X48" s="161"/>
      <c r="Y48" s="161"/>
      <c r="Z48" s="161"/>
    </row>
    <row r="49" spans="1:26" ht="15" customHeight="1">
      <c r="A49" s="161"/>
      <c r="B49" s="161"/>
      <c r="C49" s="292">
        <v>4</v>
      </c>
      <c r="D49" s="870" t="s">
        <v>175</v>
      </c>
      <c r="E49" s="870"/>
      <c r="F49" s="870"/>
      <c r="G49" s="870"/>
      <c r="H49" s="870"/>
      <c r="I49" s="870"/>
      <c r="J49" s="870"/>
      <c r="K49" s="870"/>
      <c r="L49" s="870"/>
      <c r="M49" s="870"/>
      <c r="N49" s="870"/>
      <c r="O49" s="870"/>
      <c r="P49" s="870"/>
      <c r="Q49" s="870"/>
      <c r="R49" s="870"/>
      <c r="S49" s="870"/>
      <c r="T49" s="869">
        <v>0</v>
      </c>
      <c r="U49" s="869"/>
      <c r="V49" s="869"/>
      <c r="W49" s="161"/>
      <c r="X49" s="161"/>
      <c r="Y49" s="161"/>
      <c r="Z49" s="161"/>
    </row>
    <row r="50" spans="1:26" ht="15" customHeight="1">
      <c r="A50" s="161"/>
      <c r="B50" s="161"/>
      <c r="C50" s="292">
        <v>5</v>
      </c>
      <c r="D50" s="870" t="s">
        <v>176</v>
      </c>
      <c r="E50" s="870"/>
      <c r="F50" s="870"/>
      <c r="G50" s="870"/>
      <c r="H50" s="870"/>
      <c r="I50" s="870"/>
      <c r="J50" s="870"/>
      <c r="K50" s="870"/>
      <c r="L50" s="870"/>
      <c r="M50" s="870"/>
      <c r="N50" s="870"/>
      <c r="O50" s="870"/>
      <c r="P50" s="870"/>
      <c r="Q50" s="870"/>
      <c r="R50" s="870"/>
      <c r="S50" s="870"/>
      <c r="T50" s="869">
        <v>0</v>
      </c>
      <c r="U50" s="869"/>
      <c r="V50" s="869"/>
      <c r="W50" s="161"/>
      <c r="X50" s="161"/>
      <c r="Y50" s="161"/>
      <c r="Z50" s="161"/>
    </row>
    <row r="51" spans="1:26" ht="15" customHeight="1">
      <c r="A51" s="161"/>
      <c r="B51" s="161"/>
      <c r="C51" s="292">
        <v>6</v>
      </c>
      <c r="D51" s="870" t="s">
        <v>177</v>
      </c>
      <c r="E51" s="870"/>
      <c r="F51" s="870"/>
      <c r="G51" s="870"/>
      <c r="H51" s="870"/>
      <c r="I51" s="870"/>
      <c r="J51" s="870"/>
      <c r="K51" s="870"/>
      <c r="L51" s="870"/>
      <c r="M51" s="870"/>
      <c r="N51" s="870"/>
      <c r="O51" s="870"/>
      <c r="P51" s="870"/>
      <c r="Q51" s="870"/>
      <c r="R51" s="870"/>
      <c r="S51" s="870"/>
      <c r="T51" s="869">
        <v>0</v>
      </c>
      <c r="U51" s="869"/>
      <c r="V51" s="869"/>
      <c r="W51" s="161"/>
      <c r="X51" s="161"/>
      <c r="Y51" s="161"/>
      <c r="Z51" s="161"/>
    </row>
    <row r="52" spans="1:26" ht="15" customHeight="1">
      <c r="A52" s="161"/>
      <c r="B52" s="161"/>
      <c r="C52" s="292">
        <v>7</v>
      </c>
      <c r="D52" s="870" t="s">
        <v>192</v>
      </c>
      <c r="E52" s="870"/>
      <c r="F52" s="870"/>
      <c r="G52" s="870"/>
      <c r="H52" s="870"/>
      <c r="I52" s="870"/>
      <c r="J52" s="870"/>
      <c r="K52" s="870"/>
      <c r="L52" s="870"/>
      <c r="M52" s="870"/>
      <c r="N52" s="870"/>
      <c r="O52" s="870"/>
      <c r="P52" s="870"/>
      <c r="Q52" s="870"/>
      <c r="R52" s="870"/>
      <c r="S52" s="870"/>
      <c r="T52" s="869">
        <v>0</v>
      </c>
      <c r="U52" s="869"/>
      <c r="V52" s="869"/>
      <c r="W52" s="161"/>
      <c r="X52" s="161"/>
      <c r="Y52" s="161"/>
      <c r="Z52" s="161"/>
    </row>
    <row r="53" spans="1:26" ht="15" customHeight="1">
      <c r="A53" s="161"/>
      <c r="B53" s="161"/>
      <c r="C53" s="292">
        <v>8</v>
      </c>
      <c r="D53" s="870" t="s">
        <v>193</v>
      </c>
      <c r="E53" s="870"/>
      <c r="F53" s="870"/>
      <c r="G53" s="870"/>
      <c r="H53" s="870"/>
      <c r="I53" s="870"/>
      <c r="J53" s="870"/>
      <c r="K53" s="870"/>
      <c r="L53" s="870"/>
      <c r="M53" s="870"/>
      <c r="N53" s="870"/>
      <c r="O53" s="870"/>
      <c r="P53" s="870"/>
      <c r="Q53" s="870"/>
      <c r="R53" s="870"/>
      <c r="S53" s="870"/>
      <c r="T53" s="869">
        <v>0</v>
      </c>
      <c r="U53" s="869"/>
      <c r="V53" s="869"/>
      <c r="W53" s="161"/>
      <c r="X53" s="161"/>
      <c r="Y53" s="161"/>
      <c r="Z53" s="161"/>
    </row>
    <row r="54" spans="1:26">
      <c r="A54" s="161"/>
      <c r="B54" s="161"/>
      <c r="C54" s="292">
        <v>10</v>
      </c>
      <c r="D54" s="877" t="s">
        <v>471</v>
      </c>
      <c r="E54" s="878"/>
      <c r="F54" s="879"/>
      <c r="G54" s="444"/>
      <c r="H54" s="444"/>
      <c r="I54" s="444"/>
      <c r="J54" s="444"/>
      <c r="K54" s="444"/>
      <c r="L54" s="444"/>
      <c r="M54" s="444"/>
      <c r="N54" s="444"/>
      <c r="O54" s="444"/>
      <c r="P54" s="444"/>
      <c r="Q54" s="444"/>
      <c r="R54" s="444"/>
      <c r="S54" s="444"/>
      <c r="T54" s="869">
        <v>0</v>
      </c>
      <c r="U54" s="869"/>
      <c r="V54" s="869"/>
      <c r="W54" s="161"/>
      <c r="X54" s="161"/>
      <c r="Y54" s="161"/>
      <c r="Z54" s="161"/>
    </row>
    <row r="55" spans="1:26" ht="46.5" customHeight="1">
      <c r="A55" s="161"/>
      <c r="B55" s="161"/>
      <c r="C55" s="292">
        <v>11</v>
      </c>
      <c r="D55" s="877" t="s">
        <v>473</v>
      </c>
      <c r="E55" s="878"/>
      <c r="F55" s="879"/>
      <c r="G55" s="444"/>
      <c r="H55" s="444"/>
      <c r="I55" s="444"/>
      <c r="J55" s="444"/>
      <c r="K55" s="444"/>
      <c r="L55" s="444"/>
      <c r="M55" s="444"/>
      <c r="N55" s="444"/>
      <c r="O55" s="444"/>
      <c r="P55" s="444"/>
      <c r="Q55" s="444"/>
      <c r="R55" s="444"/>
      <c r="S55" s="444"/>
      <c r="T55" s="869">
        <v>0</v>
      </c>
      <c r="U55" s="869"/>
      <c r="V55" s="869"/>
      <c r="W55" s="161"/>
      <c r="X55" s="161"/>
      <c r="Y55" s="161"/>
      <c r="Z55" s="161"/>
    </row>
    <row r="56" spans="1:26">
      <c r="A56" s="161"/>
      <c r="B56" s="161"/>
      <c r="C56" s="292">
        <v>12</v>
      </c>
      <c r="D56" s="877" t="s">
        <v>470</v>
      </c>
      <c r="E56" s="878"/>
      <c r="F56" s="879"/>
      <c r="G56" s="444"/>
      <c r="H56" s="444"/>
      <c r="I56" s="444"/>
      <c r="J56" s="444"/>
      <c r="K56" s="444"/>
      <c r="L56" s="444"/>
      <c r="M56" s="444"/>
      <c r="N56" s="444"/>
      <c r="O56" s="444"/>
      <c r="P56" s="444"/>
      <c r="Q56" s="444"/>
      <c r="R56" s="444"/>
      <c r="S56" s="444"/>
      <c r="T56" s="869">
        <v>0</v>
      </c>
      <c r="U56" s="869"/>
      <c r="V56" s="869"/>
      <c r="W56" s="161"/>
      <c r="X56" s="161"/>
      <c r="Y56" s="161"/>
      <c r="Z56" s="161"/>
    </row>
    <row r="57" spans="1:26" ht="15" customHeight="1">
      <c r="A57" s="161"/>
      <c r="B57" s="161"/>
      <c r="C57" s="292">
        <v>13</v>
      </c>
      <c r="D57" s="883" t="s">
        <v>303</v>
      </c>
      <c r="E57" s="884"/>
      <c r="F57" s="885"/>
      <c r="G57" s="445"/>
      <c r="H57" s="445"/>
      <c r="I57" s="445"/>
      <c r="J57" s="445"/>
      <c r="K57" s="445"/>
      <c r="L57" s="445"/>
      <c r="M57" s="445"/>
      <c r="N57" s="445"/>
      <c r="O57" s="445"/>
      <c r="P57" s="445"/>
      <c r="Q57" s="445"/>
      <c r="R57" s="445"/>
      <c r="S57" s="445"/>
      <c r="T57" s="869">
        <v>0</v>
      </c>
      <c r="U57" s="869"/>
      <c r="V57" s="869"/>
      <c r="W57" s="161"/>
      <c r="X57" s="161"/>
      <c r="Y57" s="161"/>
      <c r="Z57" s="161"/>
    </row>
    <row r="58" spans="1:26" ht="15" customHeight="1">
      <c r="A58" s="161"/>
      <c r="B58" s="161"/>
      <c r="C58" s="292">
        <v>9</v>
      </c>
      <c r="D58" s="877" t="s">
        <v>472</v>
      </c>
      <c r="E58" s="878"/>
      <c r="F58" s="879"/>
      <c r="G58" s="444"/>
      <c r="H58" s="444"/>
      <c r="I58" s="444"/>
      <c r="J58" s="444"/>
      <c r="K58" s="444"/>
      <c r="L58" s="444"/>
      <c r="M58" s="444"/>
      <c r="N58" s="444"/>
      <c r="O58" s="444"/>
      <c r="P58" s="444"/>
      <c r="Q58" s="444"/>
      <c r="R58" s="444"/>
      <c r="S58" s="444"/>
      <c r="T58" s="869">
        <v>0</v>
      </c>
      <c r="U58" s="869"/>
      <c r="V58" s="869"/>
      <c r="W58" s="161"/>
      <c r="X58" s="161"/>
      <c r="Y58" s="161"/>
      <c r="Z58" s="161"/>
    </row>
    <row r="59" spans="1:26" ht="15" customHeight="1">
      <c r="A59" s="161"/>
      <c r="B59" s="161"/>
      <c r="C59" s="292">
        <v>14</v>
      </c>
      <c r="D59" s="877" t="s">
        <v>474</v>
      </c>
      <c r="E59" s="878"/>
      <c r="F59" s="879"/>
      <c r="G59" s="445"/>
      <c r="H59" s="445"/>
      <c r="I59" s="445"/>
      <c r="J59" s="445"/>
      <c r="K59" s="445"/>
      <c r="L59" s="445"/>
      <c r="M59" s="445"/>
      <c r="N59" s="445"/>
      <c r="O59" s="445"/>
      <c r="P59" s="445"/>
      <c r="Q59" s="445"/>
      <c r="R59" s="445"/>
      <c r="S59" s="445"/>
      <c r="T59" s="869">
        <v>0</v>
      </c>
      <c r="U59" s="869"/>
      <c r="V59" s="869"/>
      <c r="W59" s="161"/>
      <c r="X59" s="161"/>
      <c r="Y59" s="161"/>
      <c r="Z59" s="161"/>
    </row>
    <row r="60" spans="1:26" ht="15" customHeight="1">
      <c r="A60" s="161"/>
      <c r="B60" s="161"/>
      <c r="C60" s="292">
        <v>15</v>
      </c>
      <c r="D60" s="877" t="s">
        <v>475</v>
      </c>
      <c r="E60" s="878"/>
      <c r="F60" s="879"/>
      <c r="G60" s="446"/>
      <c r="H60" s="446"/>
      <c r="I60" s="446"/>
      <c r="J60" s="446"/>
      <c r="K60" s="446"/>
      <c r="L60" s="446"/>
      <c r="M60" s="446"/>
      <c r="N60" s="446"/>
      <c r="O60" s="446"/>
      <c r="P60" s="446"/>
      <c r="Q60" s="446"/>
      <c r="R60" s="446"/>
      <c r="S60" s="446"/>
      <c r="T60" s="869">
        <v>0</v>
      </c>
      <c r="U60" s="869"/>
      <c r="V60" s="869"/>
      <c r="W60" s="161"/>
      <c r="X60" s="161"/>
      <c r="Y60" s="161"/>
      <c r="Z60" s="161"/>
    </row>
    <row r="61" spans="1:26" ht="15" customHeight="1">
      <c r="A61" s="161"/>
      <c r="B61" s="161"/>
      <c r="C61" s="292">
        <v>16</v>
      </c>
      <c r="D61" s="877" t="s">
        <v>476</v>
      </c>
      <c r="E61" s="878"/>
      <c r="F61" s="879"/>
      <c r="G61" s="446"/>
      <c r="H61" s="446"/>
      <c r="I61" s="446"/>
      <c r="J61" s="446"/>
      <c r="K61" s="446"/>
      <c r="L61" s="446"/>
      <c r="M61" s="446"/>
      <c r="N61" s="446"/>
      <c r="O61" s="446"/>
      <c r="P61" s="446"/>
      <c r="Q61" s="446"/>
      <c r="R61" s="446"/>
      <c r="S61" s="446"/>
      <c r="T61" s="869">
        <v>0</v>
      </c>
      <c r="U61" s="869"/>
      <c r="V61" s="869"/>
      <c r="W61" s="161"/>
      <c r="X61" s="161"/>
      <c r="Y61" s="161"/>
      <c r="Z61" s="161"/>
    </row>
    <row r="62" spans="1:26" ht="15" customHeight="1">
      <c r="A62" s="161"/>
      <c r="B62" s="161"/>
      <c r="C62" s="292">
        <v>17</v>
      </c>
      <c r="D62" s="880" t="s">
        <v>199</v>
      </c>
      <c r="E62" s="881"/>
      <c r="F62" s="882"/>
      <c r="G62" s="442"/>
      <c r="H62" s="442"/>
      <c r="I62" s="442"/>
      <c r="J62" s="442"/>
      <c r="K62" s="442"/>
      <c r="L62" s="442"/>
      <c r="M62" s="442"/>
      <c r="N62" s="442"/>
      <c r="O62" s="442"/>
      <c r="P62" s="442"/>
      <c r="Q62" s="442"/>
      <c r="R62" s="442"/>
      <c r="S62" s="442"/>
      <c r="T62" s="869">
        <v>0</v>
      </c>
      <c r="U62" s="869"/>
      <c r="V62" s="869"/>
      <c r="W62" s="161"/>
      <c r="X62" s="161"/>
      <c r="Y62" s="161"/>
      <c r="Z62" s="161"/>
    </row>
    <row r="63" spans="1:26" ht="15" customHeight="1">
      <c r="A63" s="161"/>
      <c r="B63" s="161"/>
      <c r="C63" s="292">
        <v>18</v>
      </c>
      <c r="D63" s="880" t="s">
        <v>199</v>
      </c>
      <c r="E63" s="881"/>
      <c r="F63" s="882"/>
      <c r="G63" s="442"/>
      <c r="H63" s="442"/>
      <c r="I63" s="442"/>
      <c r="J63" s="442"/>
      <c r="K63" s="442"/>
      <c r="L63" s="442"/>
      <c r="M63" s="442"/>
      <c r="N63" s="442"/>
      <c r="O63" s="442"/>
      <c r="P63" s="442"/>
      <c r="Q63" s="442"/>
      <c r="R63" s="442"/>
      <c r="S63" s="442"/>
      <c r="T63" s="869">
        <v>0</v>
      </c>
      <c r="U63" s="869"/>
      <c r="V63" s="869"/>
      <c r="W63" s="161"/>
      <c r="X63" s="161"/>
      <c r="Y63" s="161"/>
      <c r="Z63" s="161"/>
    </row>
    <row r="64" spans="1:26">
      <c r="A64" s="161"/>
      <c r="B64" s="161"/>
      <c r="C64" s="293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</row>
    <row r="65" spans="1:26">
      <c r="A65" s="161"/>
      <c r="B65" s="161"/>
      <c r="C65" s="273" t="s">
        <v>304</v>
      </c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</row>
    <row r="66" spans="1:26">
      <c r="A66" s="161"/>
      <c r="B66" s="161"/>
      <c r="C66" s="293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</row>
    <row r="67" spans="1:26">
      <c r="A67" s="161"/>
      <c r="B67" s="161"/>
      <c r="C67" s="292">
        <v>1</v>
      </c>
      <c r="D67" s="868" t="s">
        <v>205</v>
      </c>
      <c r="E67" s="868"/>
      <c r="F67" s="868"/>
      <c r="G67" s="868"/>
      <c r="H67" s="868"/>
      <c r="I67" s="868"/>
      <c r="J67" s="868"/>
      <c r="K67" s="868"/>
      <c r="L67" s="868"/>
      <c r="M67" s="868"/>
      <c r="N67" s="868"/>
      <c r="O67" s="868"/>
      <c r="P67" s="868"/>
      <c r="Q67" s="868"/>
      <c r="R67" s="868"/>
      <c r="S67" s="868"/>
      <c r="T67" s="871">
        <v>0</v>
      </c>
      <c r="U67" s="871"/>
      <c r="V67" s="871"/>
      <c r="W67" s="161"/>
      <c r="X67" s="161"/>
      <c r="Y67" s="161"/>
      <c r="Z67" s="161"/>
    </row>
    <row r="68" spans="1:26">
      <c r="A68" s="161"/>
      <c r="B68" s="161"/>
      <c r="C68" s="292">
        <v>2</v>
      </c>
      <c r="D68" s="868" t="s">
        <v>207</v>
      </c>
      <c r="E68" s="868"/>
      <c r="F68" s="868"/>
      <c r="G68" s="868"/>
      <c r="H68" s="868"/>
      <c r="I68" s="868"/>
      <c r="J68" s="868"/>
      <c r="K68" s="868"/>
      <c r="L68" s="868"/>
      <c r="M68" s="868"/>
      <c r="N68" s="868"/>
      <c r="O68" s="868"/>
      <c r="P68" s="868"/>
      <c r="Q68" s="868"/>
      <c r="R68" s="868"/>
      <c r="S68" s="868"/>
      <c r="T68" s="871">
        <v>0</v>
      </c>
      <c r="U68" s="871"/>
      <c r="V68" s="871"/>
      <c r="W68" s="161"/>
      <c r="X68" s="161"/>
      <c r="Y68" s="161"/>
      <c r="Z68" s="161"/>
    </row>
    <row r="69" spans="1:26">
      <c r="A69" s="161"/>
      <c r="B69" s="161"/>
      <c r="C69" s="292">
        <v>3</v>
      </c>
      <c r="D69" s="868" t="s">
        <v>210</v>
      </c>
      <c r="E69" s="868"/>
      <c r="F69" s="868"/>
      <c r="G69" s="868"/>
      <c r="H69" s="868"/>
      <c r="I69" s="868"/>
      <c r="J69" s="868"/>
      <c r="K69" s="868"/>
      <c r="L69" s="868"/>
      <c r="M69" s="868"/>
      <c r="N69" s="868"/>
      <c r="O69" s="868"/>
      <c r="P69" s="868"/>
      <c r="Q69" s="868"/>
      <c r="R69" s="868"/>
      <c r="S69" s="868"/>
      <c r="T69" s="871">
        <v>0</v>
      </c>
      <c r="U69" s="871"/>
      <c r="V69" s="871"/>
      <c r="W69" s="161"/>
      <c r="X69" s="161"/>
      <c r="Y69" s="161"/>
      <c r="Z69" s="161"/>
    </row>
    <row r="70" spans="1:26">
      <c r="A70" s="161"/>
      <c r="B70" s="161"/>
      <c r="C70" s="292">
        <v>4</v>
      </c>
      <c r="D70" s="868" t="s">
        <v>212</v>
      </c>
      <c r="E70" s="868"/>
      <c r="F70" s="868"/>
      <c r="G70" s="868"/>
      <c r="H70" s="868"/>
      <c r="I70" s="868"/>
      <c r="J70" s="868"/>
      <c r="K70" s="868"/>
      <c r="L70" s="868"/>
      <c r="M70" s="868"/>
      <c r="N70" s="868"/>
      <c r="O70" s="868"/>
      <c r="P70" s="868"/>
      <c r="Q70" s="868"/>
      <c r="R70" s="868"/>
      <c r="S70" s="868"/>
      <c r="T70" s="871">
        <v>0</v>
      </c>
      <c r="U70" s="871"/>
      <c r="V70" s="871"/>
      <c r="W70" s="161"/>
      <c r="X70" s="161"/>
      <c r="Y70" s="161"/>
      <c r="Z70" s="161"/>
    </row>
    <row r="71" spans="1:26">
      <c r="A71" s="161"/>
      <c r="B71" s="161"/>
      <c r="C71" s="292">
        <v>5</v>
      </c>
      <c r="D71" s="868" t="s">
        <v>214</v>
      </c>
      <c r="E71" s="868"/>
      <c r="F71" s="868"/>
      <c r="G71" s="868"/>
      <c r="H71" s="868"/>
      <c r="I71" s="868"/>
      <c r="J71" s="868"/>
      <c r="K71" s="868"/>
      <c r="L71" s="868"/>
      <c r="M71" s="868"/>
      <c r="N71" s="868"/>
      <c r="O71" s="868"/>
      <c r="P71" s="868"/>
      <c r="Q71" s="868"/>
      <c r="R71" s="868"/>
      <c r="S71" s="868"/>
      <c r="T71" s="871">
        <v>0</v>
      </c>
      <c r="U71" s="871"/>
      <c r="V71" s="871"/>
      <c r="W71" s="161"/>
      <c r="X71" s="161"/>
      <c r="Y71" s="161"/>
      <c r="Z71" s="161"/>
    </row>
    <row r="72" spans="1:26" ht="15" customHeight="1">
      <c r="A72" s="161"/>
      <c r="B72" s="161"/>
      <c r="C72" s="292">
        <v>6</v>
      </c>
      <c r="D72" s="868" t="s">
        <v>216</v>
      </c>
      <c r="E72" s="868"/>
      <c r="F72" s="868"/>
      <c r="G72" s="868"/>
      <c r="H72" s="868"/>
      <c r="I72" s="868"/>
      <c r="J72" s="868"/>
      <c r="K72" s="868"/>
      <c r="L72" s="868"/>
      <c r="M72" s="868"/>
      <c r="N72" s="868"/>
      <c r="O72" s="868"/>
      <c r="P72" s="868"/>
      <c r="Q72" s="868"/>
      <c r="R72" s="868"/>
      <c r="S72" s="868"/>
      <c r="T72" s="871">
        <v>0</v>
      </c>
      <c r="U72" s="871"/>
      <c r="V72" s="871"/>
      <c r="W72" s="161"/>
      <c r="X72" s="161"/>
      <c r="Y72" s="161"/>
      <c r="Z72" s="161"/>
    </row>
    <row r="73" spans="1:26" ht="15" customHeight="1">
      <c r="A73" s="161"/>
      <c r="B73" s="161"/>
      <c r="C73" s="856">
        <v>7</v>
      </c>
      <c r="D73" s="890" t="s">
        <v>141</v>
      </c>
      <c r="E73" s="891"/>
      <c r="F73" s="891"/>
      <c r="G73" s="891"/>
      <c r="H73" s="891"/>
      <c r="I73" s="891"/>
      <c r="J73" s="891"/>
      <c r="K73" s="891"/>
      <c r="L73" s="891"/>
      <c r="M73" s="891"/>
      <c r="N73" s="891"/>
      <c r="O73" s="891"/>
      <c r="P73" s="891"/>
      <c r="Q73" s="892"/>
      <c r="R73" s="875" t="s">
        <v>51</v>
      </c>
      <c r="S73" s="875"/>
      <c r="T73" s="876">
        <v>12000</v>
      </c>
      <c r="U73" s="876"/>
      <c r="V73" s="876"/>
      <c r="W73" s="161"/>
      <c r="X73" s="161"/>
      <c r="Y73" s="161"/>
      <c r="Z73" s="161"/>
    </row>
    <row r="74" spans="1:26">
      <c r="A74" s="161"/>
      <c r="B74" s="161"/>
      <c r="C74" s="856"/>
      <c r="D74" s="893"/>
      <c r="E74" s="894"/>
      <c r="F74" s="894"/>
      <c r="G74" s="894"/>
      <c r="H74" s="894"/>
      <c r="I74" s="894"/>
      <c r="J74" s="894"/>
      <c r="K74" s="894"/>
      <c r="L74" s="894"/>
      <c r="M74" s="894"/>
      <c r="N74" s="894"/>
      <c r="O74" s="894"/>
      <c r="P74" s="894"/>
      <c r="Q74" s="895"/>
      <c r="R74" s="875" t="s">
        <v>50</v>
      </c>
      <c r="S74" s="875"/>
      <c r="T74" s="876"/>
      <c r="U74" s="876"/>
      <c r="V74" s="876"/>
      <c r="W74" s="161"/>
      <c r="X74" s="161"/>
      <c r="Y74" s="161"/>
      <c r="Z74" s="161"/>
    </row>
    <row r="75" spans="1:26">
      <c r="A75" s="161"/>
      <c r="B75" s="161"/>
      <c r="C75" s="856"/>
      <c r="D75" s="439"/>
      <c r="E75" s="439"/>
      <c r="F75" s="439"/>
      <c r="G75" s="439"/>
      <c r="H75" s="872">
        <f>IF(12000&gt;=T73,T73,12000)</f>
        <v>12000</v>
      </c>
      <c r="I75" s="873"/>
      <c r="J75" s="874"/>
      <c r="K75" s="439"/>
      <c r="L75" s="872">
        <f>IF(12000&gt;=T74,T74,12000)</f>
        <v>0</v>
      </c>
      <c r="M75" s="873"/>
      <c r="N75" s="874"/>
      <c r="O75" s="439"/>
      <c r="P75" s="439"/>
      <c r="Q75" s="439"/>
      <c r="R75" s="875" t="s">
        <v>26</v>
      </c>
      <c r="S75" s="875"/>
      <c r="T75" s="889">
        <f>T73+T74</f>
        <v>12000</v>
      </c>
      <c r="U75" s="889"/>
      <c r="V75" s="889"/>
      <c r="W75" s="161"/>
      <c r="X75" s="161"/>
      <c r="Y75" s="161"/>
      <c r="Z75" s="161"/>
    </row>
    <row r="76" spans="1:26">
      <c r="A76" s="161"/>
      <c r="B76" s="161"/>
      <c r="C76" s="292">
        <v>8</v>
      </c>
      <c r="D76" s="868" t="s">
        <v>221</v>
      </c>
      <c r="E76" s="868"/>
      <c r="F76" s="868"/>
      <c r="G76" s="868"/>
      <c r="H76" s="868"/>
      <c r="I76" s="868"/>
      <c r="J76" s="868"/>
      <c r="K76" s="868"/>
      <c r="L76" s="868"/>
      <c r="M76" s="868"/>
      <c r="N76" s="868"/>
      <c r="O76" s="868"/>
      <c r="P76" s="868"/>
      <c r="Q76" s="868"/>
      <c r="R76" s="868"/>
      <c r="S76" s="868"/>
      <c r="T76" s="871">
        <v>0</v>
      </c>
      <c r="U76" s="871"/>
      <c r="V76" s="871"/>
      <c r="W76" s="161"/>
      <c r="X76" s="161"/>
      <c r="Y76" s="161"/>
      <c r="Z76" s="161"/>
    </row>
    <row r="77" spans="1:26">
      <c r="A77" s="161"/>
      <c r="B77" s="161"/>
      <c r="C77" s="292">
        <v>9</v>
      </c>
      <c r="D77" s="868" t="s">
        <v>222</v>
      </c>
      <c r="E77" s="868"/>
      <c r="F77" s="868"/>
      <c r="G77" s="868"/>
      <c r="H77" s="868"/>
      <c r="I77" s="868"/>
      <c r="J77" s="868"/>
      <c r="K77" s="868"/>
      <c r="L77" s="868"/>
      <c r="M77" s="868"/>
      <c r="N77" s="868"/>
      <c r="O77" s="868"/>
      <c r="P77" s="868"/>
      <c r="Q77" s="868"/>
      <c r="R77" s="868"/>
      <c r="S77" s="868"/>
      <c r="T77" s="871">
        <v>0</v>
      </c>
      <c r="U77" s="871"/>
      <c r="V77" s="871"/>
      <c r="W77" s="161"/>
      <c r="X77" s="161"/>
      <c r="Y77" s="161"/>
      <c r="Z77" s="161"/>
    </row>
    <row r="78" spans="1:26">
      <c r="A78" s="161"/>
      <c r="B78" s="161"/>
      <c r="C78" s="106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</row>
    <row r="79" spans="1:26">
      <c r="A79" s="161"/>
      <c r="B79" s="161"/>
      <c r="C79" s="274" t="s">
        <v>308</v>
      </c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61"/>
      <c r="Z79" s="161"/>
    </row>
    <row r="80" spans="1:26">
      <c r="A80" s="161"/>
      <c r="B80" s="161"/>
      <c r="C80" s="271">
        <v>1</v>
      </c>
      <c r="D80" s="122" t="s">
        <v>309</v>
      </c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6"/>
      <c r="T80" s="886"/>
      <c r="U80" s="887"/>
      <c r="V80" s="888"/>
      <c r="W80" s="250"/>
      <c r="X80" s="178"/>
      <c r="Y80" s="161"/>
      <c r="Z80" s="161"/>
    </row>
    <row r="81" spans="1:26">
      <c r="A81" s="161"/>
      <c r="B81" s="161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61"/>
      <c r="Z81" s="161"/>
    </row>
    <row r="82" spans="1:26">
      <c r="A82" s="161"/>
      <c r="B82" s="161"/>
      <c r="C82" s="106" t="s">
        <v>79</v>
      </c>
      <c r="D82" s="178"/>
      <c r="E82" s="178"/>
      <c r="F82" s="178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61"/>
      <c r="Z82" s="161"/>
    </row>
    <row r="83" spans="1:26" s="452" customFormat="1">
      <c r="A83" s="161"/>
      <c r="B83" s="161"/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61"/>
      <c r="Z83" s="178"/>
    </row>
    <row r="84" spans="1:26" s="452" customFormat="1" ht="15" customHeight="1">
      <c r="A84" s="161"/>
      <c r="B84" s="161"/>
      <c r="C84" s="178"/>
      <c r="D84" s="324"/>
      <c r="E84" s="438" t="s">
        <v>403</v>
      </c>
      <c r="F84" s="809" t="s">
        <v>408</v>
      </c>
      <c r="G84" s="810"/>
      <c r="H84" s="811"/>
      <c r="I84" s="809" t="s">
        <v>409</v>
      </c>
      <c r="J84" s="810"/>
      <c r="K84" s="810"/>
      <c r="L84" s="811"/>
      <c r="M84" s="821" t="s">
        <v>410</v>
      </c>
      <c r="N84" s="822"/>
      <c r="O84" s="822"/>
      <c r="P84" s="823"/>
      <c r="Q84" s="821" t="s">
        <v>404</v>
      </c>
      <c r="R84" s="822"/>
      <c r="S84" s="822"/>
      <c r="T84" s="823"/>
      <c r="U84" s="821" t="s">
        <v>411</v>
      </c>
      <c r="V84" s="822"/>
      <c r="W84" s="822"/>
      <c r="X84" s="822"/>
      <c r="Y84" s="822"/>
      <c r="Z84" s="341"/>
    </row>
    <row r="85" spans="1:26" s="452" customFormat="1">
      <c r="A85" s="161"/>
      <c r="B85" s="161"/>
      <c r="C85" s="178"/>
      <c r="D85" s="455"/>
      <c r="E85" s="443">
        <v>1</v>
      </c>
      <c r="F85" s="815">
        <v>0</v>
      </c>
      <c r="G85" s="815"/>
      <c r="H85" s="815"/>
      <c r="I85" s="802">
        <v>0</v>
      </c>
      <c r="J85" s="802"/>
      <c r="K85" s="802"/>
      <c r="L85" s="802"/>
      <c r="M85" s="802">
        <v>0</v>
      </c>
      <c r="N85" s="802"/>
      <c r="O85" s="802"/>
      <c r="P85" s="802"/>
      <c r="Q85" s="812">
        <f>F85+M85</f>
        <v>0</v>
      </c>
      <c r="R85" s="813"/>
      <c r="S85" s="813"/>
      <c r="T85" s="814"/>
      <c r="U85" s="796" t="s">
        <v>634</v>
      </c>
      <c r="V85" s="797"/>
      <c r="W85" s="797"/>
      <c r="X85" s="797"/>
      <c r="Y85" s="797"/>
      <c r="Z85" s="453"/>
    </row>
    <row r="86" spans="1:26" s="452" customFormat="1">
      <c r="A86" s="161"/>
      <c r="B86" s="161"/>
      <c r="C86" s="178"/>
      <c r="D86" s="455"/>
      <c r="E86" s="443">
        <v>2</v>
      </c>
      <c r="F86" s="815"/>
      <c r="G86" s="815"/>
      <c r="H86" s="815"/>
      <c r="I86" s="802"/>
      <c r="J86" s="802"/>
      <c r="K86" s="802"/>
      <c r="L86" s="802"/>
      <c r="M86" s="802"/>
      <c r="N86" s="802"/>
      <c r="O86" s="802"/>
      <c r="P86" s="802"/>
      <c r="Q86" s="812"/>
      <c r="R86" s="813"/>
      <c r="S86" s="813"/>
      <c r="T86" s="814"/>
      <c r="U86" s="796"/>
      <c r="V86" s="797"/>
      <c r="W86" s="797"/>
      <c r="X86" s="797"/>
      <c r="Y86" s="797"/>
      <c r="Z86" s="453"/>
    </row>
    <row r="87" spans="1:26" s="452" customFormat="1">
      <c r="A87" s="161"/>
      <c r="B87" s="161"/>
      <c r="C87" s="178"/>
      <c r="D87" s="455"/>
      <c r="E87" s="443">
        <v>3</v>
      </c>
      <c r="F87" s="815"/>
      <c r="G87" s="815"/>
      <c r="H87" s="815"/>
      <c r="I87" s="802"/>
      <c r="J87" s="802"/>
      <c r="K87" s="802"/>
      <c r="L87" s="802"/>
      <c r="M87" s="802"/>
      <c r="N87" s="802"/>
      <c r="O87" s="802"/>
      <c r="P87" s="802"/>
      <c r="Q87" s="812"/>
      <c r="R87" s="813"/>
      <c r="S87" s="813"/>
      <c r="T87" s="814"/>
      <c r="U87" s="796"/>
      <c r="V87" s="797"/>
      <c r="W87" s="797"/>
      <c r="X87" s="797"/>
      <c r="Y87" s="797"/>
      <c r="Z87" s="453"/>
    </row>
    <row r="88" spans="1:26" s="452" customFormat="1">
      <c r="A88" s="161"/>
      <c r="B88" s="161"/>
      <c r="C88" s="178"/>
      <c r="D88" s="455"/>
      <c r="E88" s="443">
        <v>4</v>
      </c>
      <c r="F88" s="815"/>
      <c r="G88" s="815"/>
      <c r="H88" s="815"/>
      <c r="I88" s="802"/>
      <c r="J88" s="802"/>
      <c r="K88" s="802"/>
      <c r="L88" s="802"/>
      <c r="M88" s="802"/>
      <c r="N88" s="802"/>
      <c r="O88" s="802"/>
      <c r="P88" s="802"/>
      <c r="Q88" s="812"/>
      <c r="R88" s="813"/>
      <c r="S88" s="813"/>
      <c r="T88" s="814"/>
      <c r="U88" s="796"/>
      <c r="V88" s="797"/>
      <c r="W88" s="797"/>
      <c r="X88" s="797"/>
      <c r="Y88" s="797"/>
      <c r="Z88" s="453"/>
    </row>
    <row r="89" spans="1:26" s="452" customFormat="1">
      <c r="A89" s="161"/>
      <c r="B89" s="161"/>
      <c r="C89" s="178"/>
      <c r="D89" s="455"/>
      <c r="E89" s="443">
        <v>5</v>
      </c>
      <c r="F89" s="803"/>
      <c r="G89" s="804"/>
      <c r="H89" s="805"/>
      <c r="I89" s="806"/>
      <c r="J89" s="807"/>
      <c r="K89" s="807"/>
      <c r="L89" s="808"/>
      <c r="M89" s="802"/>
      <c r="N89" s="802"/>
      <c r="O89" s="802"/>
      <c r="P89" s="802"/>
      <c r="Q89" s="812"/>
      <c r="R89" s="813"/>
      <c r="S89" s="813"/>
      <c r="T89" s="814"/>
      <c r="U89" s="796"/>
      <c r="V89" s="797"/>
      <c r="W89" s="797"/>
      <c r="X89" s="797"/>
      <c r="Y89" s="797"/>
      <c r="Z89" s="453"/>
    </row>
    <row r="90" spans="1:26" s="452" customFormat="1">
      <c r="A90" s="161"/>
      <c r="B90" s="161"/>
      <c r="C90" s="178"/>
      <c r="D90" s="455"/>
      <c r="E90" s="443">
        <v>6</v>
      </c>
      <c r="F90" s="803"/>
      <c r="G90" s="804"/>
      <c r="H90" s="805"/>
      <c r="I90" s="806"/>
      <c r="J90" s="807"/>
      <c r="K90" s="807"/>
      <c r="L90" s="808"/>
      <c r="M90" s="802"/>
      <c r="N90" s="802"/>
      <c r="O90" s="802"/>
      <c r="P90" s="802"/>
      <c r="Q90" s="812"/>
      <c r="R90" s="813"/>
      <c r="S90" s="813"/>
      <c r="T90" s="814"/>
      <c r="U90" s="796"/>
      <c r="V90" s="797"/>
      <c r="W90" s="797"/>
      <c r="X90" s="797"/>
      <c r="Y90" s="797"/>
      <c r="Z90" s="453"/>
    </row>
    <row r="91" spans="1:26" s="452" customFormat="1">
      <c r="A91" s="161"/>
      <c r="B91" s="161"/>
      <c r="C91" s="178"/>
      <c r="D91" s="455"/>
      <c r="E91" s="443">
        <v>7</v>
      </c>
      <c r="F91" s="803"/>
      <c r="G91" s="804"/>
      <c r="H91" s="805"/>
      <c r="I91" s="806"/>
      <c r="J91" s="807"/>
      <c r="K91" s="807"/>
      <c r="L91" s="808"/>
      <c r="M91" s="802"/>
      <c r="N91" s="802"/>
      <c r="O91" s="802"/>
      <c r="P91" s="802"/>
      <c r="Q91" s="812"/>
      <c r="R91" s="813"/>
      <c r="S91" s="813"/>
      <c r="T91" s="814"/>
      <c r="U91" s="796"/>
      <c r="V91" s="797"/>
      <c r="W91" s="797"/>
      <c r="X91" s="797"/>
      <c r="Y91" s="797"/>
      <c r="Z91" s="453"/>
    </row>
    <row r="92" spans="1:26" s="452" customFormat="1">
      <c r="A92" s="161"/>
      <c r="B92" s="161"/>
      <c r="C92" s="178"/>
      <c r="D92" s="455"/>
      <c r="E92" s="443">
        <v>8</v>
      </c>
      <c r="F92" s="803"/>
      <c r="G92" s="804"/>
      <c r="H92" s="805"/>
      <c r="I92" s="806"/>
      <c r="J92" s="807"/>
      <c r="K92" s="807"/>
      <c r="L92" s="808"/>
      <c r="M92" s="802"/>
      <c r="N92" s="802"/>
      <c r="O92" s="802"/>
      <c r="P92" s="802"/>
      <c r="Q92" s="812"/>
      <c r="R92" s="813"/>
      <c r="S92" s="813"/>
      <c r="T92" s="814"/>
      <c r="U92" s="796"/>
      <c r="V92" s="797"/>
      <c r="W92" s="797"/>
      <c r="X92" s="797"/>
      <c r="Y92" s="797"/>
      <c r="Z92" s="453"/>
    </row>
    <row r="93" spans="1:26" s="452" customFormat="1">
      <c r="A93" s="161"/>
      <c r="B93" s="161"/>
      <c r="C93" s="178"/>
      <c r="D93" s="455"/>
      <c r="E93" s="443">
        <v>9</v>
      </c>
      <c r="F93" s="803"/>
      <c r="G93" s="804"/>
      <c r="H93" s="805"/>
      <c r="I93" s="806"/>
      <c r="J93" s="807"/>
      <c r="K93" s="807"/>
      <c r="L93" s="808"/>
      <c r="M93" s="802"/>
      <c r="N93" s="802"/>
      <c r="O93" s="802"/>
      <c r="P93" s="802"/>
      <c r="Q93" s="812"/>
      <c r="R93" s="813"/>
      <c r="S93" s="813"/>
      <c r="T93" s="814"/>
      <c r="U93" s="796"/>
      <c r="V93" s="797"/>
      <c r="W93" s="797"/>
      <c r="X93" s="797"/>
      <c r="Y93" s="797"/>
      <c r="Z93" s="453"/>
    </row>
    <row r="94" spans="1:26" s="452" customFormat="1" ht="15" customHeight="1">
      <c r="A94" s="161"/>
      <c r="B94" s="161"/>
      <c r="C94" s="178"/>
      <c r="D94" s="455"/>
      <c r="E94" s="443">
        <v>10</v>
      </c>
      <c r="F94" s="803"/>
      <c r="G94" s="804"/>
      <c r="H94" s="805"/>
      <c r="I94" s="806"/>
      <c r="J94" s="807"/>
      <c r="K94" s="807"/>
      <c r="L94" s="808"/>
      <c r="M94" s="802"/>
      <c r="N94" s="802"/>
      <c r="O94" s="802"/>
      <c r="P94" s="802"/>
      <c r="Q94" s="812"/>
      <c r="R94" s="813"/>
      <c r="S94" s="813"/>
      <c r="T94" s="814"/>
      <c r="U94" s="796"/>
      <c r="V94" s="797"/>
      <c r="W94" s="797"/>
      <c r="X94" s="797"/>
      <c r="Y94" s="797"/>
      <c r="Z94" s="454"/>
    </row>
    <row r="95" spans="1:26" ht="15" customHeight="1">
      <c r="A95" s="161"/>
      <c r="B95" s="178"/>
      <c r="C95" s="710" t="s">
        <v>467</v>
      </c>
      <c r="D95" s="711"/>
      <c r="E95" s="436"/>
      <c r="F95" s="809" t="s">
        <v>403</v>
      </c>
      <c r="G95" s="810"/>
      <c r="H95" s="811"/>
      <c r="I95" s="816" t="s">
        <v>405</v>
      </c>
      <c r="J95" s="816"/>
      <c r="K95" s="816"/>
      <c r="L95" s="816"/>
      <c r="M95" s="816"/>
      <c r="N95" s="816" t="s">
        <v>406</v>
      </c>
      <c r="O95" s="816"/>
      <c r="P95" s="816"/>
      <c r="Q95" s="816"/>
      <c r="R95" s="816"/>
      <c r="S95" s="821" t="s">
        <v>407</v>
      </c>
      <c r="T95" s="822"/>
      <c r="U95" s="822"/>
      <c r="V95" s="822"/>
      <c r="W95" s="822"/>
      <c r="X95" s="822"/>
      <c r="Y95" s="823"/>
      <c r="Z95" s="161"/>
    </row>
    <row r="96" spans="1:26">
      <c r="A96" s="161"/>
      <c r="B96" s="178"/>
      <c r="C96" s="710">
        <f>SUM(Q85:T94)</f>
        <v>0</v>
      </c>
      <c r="D96" s="711"/>
      <c r="E96" s="437"/>
      <c r="F96" s="794">
        <v>1</v>
      </c>
      <c r="G96" s="794"/>
      <c r="H96" s="794"/>
      <c r="I96" s="795" t="s">
        <v>634</v>
      </c>
      <c r="J96" s="795"/>
      <c r="K96" s="795"/>
      <c r="L96" s="795"/>
      <c r="M96" s="795"/>
      <c r="N96" s="799" t="s">
        <v>634</v>
      </c>
      <c r="O96" s="800"/>
      <c r="P96" s="800"/>
      <c r="Q96" s="800"/>
      <c r="R96" s="801"/>
      <c r="S96" s="796" t="s">
        <v>634</v>
      </c>
      <c r="T96" s="797"/>
      <c r="U96" s="797"/>
      <c r="V96" s="797"/>
      <c r="W96" s="797"/>
      <c r="X96" s="797"/>
      <c r="Y96" s="798"/>
      <c r="Z96" s="161"/>
    </row>
    <row r="97" spans="1:26">
      <c r="A97" s="161"/>
      <c r="B97" s="178"/>
      <c r="C97" s="351"/>
      <c r="D97" s="351"/>
      <c r="E97" s="352"/>
      <c r="F97" s="794">
        <v>2</v>
      </c>
      <c r="G97" s="794"/>
      <c r="H97" s="794"/>
      <c r="I97" s="795"/>
      <c r="J97" s="795"/>
      <c r="K97" s="795"/>
      <c r="L97" s="795"/>
      <c r="M97" s="795"/>
      <c r="N97" s="799"/>
      <c r="O97" s="800"/>
      <c r="P97" s="800"/>
      <c r="Q97" s="800"/>
      <c r="R97" s="801"/>
      <c r="S97" s="796"/>
      <c r="T97" s="797"/>
      <c r="U97" s="797"/>
      <c r="V97" s="797"/>
      <c r="W97" s="797"/>
      <c r="X97" s="797"/>
      <c r="Y97" s="798"/>
      <c r="Z97" s="161"/>
    </row>
    <row r="98" spans="1:26">
      <c r="A98" s="161"/>
      <c r="B98" s="178"/>
      <c r="C98" s="178"/>
      <c r="D98" s="178"/>
      <c r="E98" s="178"/>
      <c r="F98" s="794">
        <v>3</v>
      </c>
      <c r="G98" s="794"/>
      <c r="H98" s="794"/>
      <c r="I98" s="795"/>
      <c r="J98" s="795"/>
      <c r="K98" s="795"/>
      <c r="L98" s="795"/>
      <c r="M98" s="795"/>
      <c r="N98" s="799"/>
      <c r="O98" s="800"/>
      <c r="P98" s="800"/>
      <c r="Q98" s="800"/>
      <c r="R98" s="801"/>
      <c r="S98" s="796"/>
      <c r="T98" s="797"/>
      <c r="U98" s="797"/>
      <c r="V98" s="797"/>
      <c r="W98" s="797"/>
      <c r="X98" s="797"/>
      <c r="Y98" s="798"/>
      <c r="Z98" s="161"/>
    </row>
    <row r="99" spans="1:26">
      <c r="A99" s="161"/>
      <c r="B99" s="161"/>
      <c r="C99" s="178"/>
      <c r="D99" s="178"/>
      <c r="E99" s="712"/>
      <c r="F99" s="794">
        <v>4</v>
      </c>
      <c r="G99" s="794"/>
      <c r="H99" s="794"/>
      <c r="I99" s="795"/>
      <c r="J99" s="795"/>
      <c r="K99" s="795"/>
      <c r="L99" s="795"/>
      <c r="M99" s="795"/>
      <c r="N99" s="799"/>
      <c r="O99" s="800"/>
      <c r="P99" s="800"/>
      <c r="Q99" s="800"/>
      <c r="R99" s="801"/>
      <c r="S99" s="796"/>
      <c r="T99" s="797"/>
      <c r="U99" s="797"/>
      <c r="V99" s="797"/>
      <c r="W99" s="797"/>
      <c r="X99" s="797"/>
      <c r="Y99" s="798"/>
      <c r="Z99" s="161"/>
    </row>
    <row r="100" spans="1:26">
      <c r="A100" s="161"/>
      <c r="B100" s="161"/>
      <c r="C100" s="178"/>
      <c r="D100" s="178"/>
      <c r="E100" s="712"/>
      <c r="F100" s="794">
        <v>5</v>
      </c>
      <c r="G100" s="794"/>
      <c r="H100" s="794"/>
      <c r="I100" s="795"/>
      <c r="J100" s="795"/>
      <c r="K100" s="795"/>
      <c r="L100" s="795"/>
      <c r="M100" s="795"/>
      <c r="N100" s="799"/>
      <c r="O100" s="800"/>
      <c r="P100" s="800"/>
      <c r="Q100" s="800"/>
      <c r="R100" s="801"/>
      <c r="S100" s="796"/>
      <c r="T100" s="797"/>
      <c r="U100" s="797"/>
      <c r="V100" s="797"/>
      <c r="W100" s="797"/>
      <c r="X100" s="797"/>
      <c r="Y100" s="798"/>
      <c r="Z100" s="161"/>
    </row>
    <row r="101" spans="1:26">
      <c r="A101" s="161"/>
      <c r="B101" s="161"/>
      <c r="C101" s="178"/>
      <c r="D101" s="350"/>
      <c r="E101" s="712"/>
      <c r="F101" s="794">
        <v>6</v>
      </c>
      <c r="G101" s="794"/>
      <c r="H101" s="794"/>
      <c r="I101" s="795"/>
      <c r="J101" s="795"/>
      <c r="K101" s="795"/>
      <c r="L101" s="795"/>
      <c r="M101" s="795"/>
      <c r="N101" s="799"/>
      <c r="O101" s="800"/>
      <c r="P101" s="800"/>
      <c r="Q101" s="800"/>
      <c r="R101" s="801"/>
      <c r="S101" s="796"/>
      <c r="T101" s="797"/>
      <c r="U101" s="797"/>
      <c r="V101" s="797"/>
      <c r="W101" s="797"/>
      <c r="X101" s="797"/>
      <c r="Y101" s="798"/>
      <c r="Z101" s="161"/>
    </row>
    <row r="102" spans="1:26">
      <c r="A102" s="161"/>
      <c r="B102" s="161"/>
      <c r="C102" s="178"/>
      <c r="D102" s="350"/>
      <c r="E102" s="712"/>
      <c r="F102" s="794">
        <v>7</v>
      </c>
      <c r="G102" s="794"/>
      <c r="H102" s="794"/>
      <c r="I102" s="795"/>
      <c r="J102" s="795"/>
      <c r="K102" s="795"/>
      <c r="L102" s="795"/>
      <c r="M102" s="795"/>
      <c r="N102" s="799"/>
      <c r="O102" s="800"/>
      <c r="P102" s="800"/>
      <c r="Q102" s="800"/>
      <c r="R102" s="801"/>
      <c r="S102" s="796"/>
      <c r="T102" s="797"/>
      <c r="U102" s="797"/>
      <c r="V102" s="797"/>
      <c r="W102" s="797"/>
      <c r="X102" s="797"/>
      <c r="Y102" s="798"/>
      <c r="Z102" s="161"/>
    </row>
    <row r="103" spans="1:26">
      <c r="A103" s="161"/>
      <c r="B103" s="161"/>
      <c r="C103" s="178"/>
      <c r="D103" s="178"/>
      <c r="E103" s="712"/>
      <c r="F103" s="794">
        <v>8</v>
      </c>
      <c r="G103" s="794"/>
      <c r="H103" s="794"/>
      <c r="I103" s="795"/>
      <c r="J103" s="795"/>
      <c r="K103" s="795"/>
      <c r="L103" s="795"/>
      <c r="M103" s="795"/>
      <c r="N103" s="799"/>
      <c r="O103" s="800"/>
      <c r="P103" s="800"/>
      <c r="Q103" s="800"/>
      <c r="R103" s="801"/>
      <c r="S103" s="796"/>
      <c r="T103" s="797"/>
      <c r="U103" s="797"/>
      <c r="V103" s="797"/>
      <c r="W103" s="797"/>
      <c r="X103" s="797"/>
      <c r="Y103" s="798"/>
      <c r="Z103" s="161"/>
    </row>
    <row r="104" spans="1:26">
      <c r="A104" s="161"/>
      <c r="B104" s="161"/>
      <c r="C104" s="178"/>
      <c r="D104" s="178"/>
      <c r="E104" s="712"/>
      <c r="F104" s="794">
        <v>9</v>
      </c>
      <c r="G104" s="794"/>
      <c r="H104" s="794"/>
      <c r="I104" s="795"/>
      <c r="J104" s="795"/>
      <c r="K104" s="795"/>
      <c r="L104" s="795"/>
      <c r="M104" s="795"/>
      <c r="N104" s="799"/>
      <c r="O104" s="800"/>
      <c r="P104" s="800"/>
      <c r="Q104" s="800"/>
      <c r="R104" s="801"/>
      <c r="S104" s="796"/>
      <c r="T104" s="797"/>
      <c r="U104" s="797"/>
      <c r="V104" s="797"/>
      <c r="W104" s="797"/>
      <c r="X104" s="797"/>
      <c r="Y104" s="798"/>
      <c r="Z104" s="161"/>
    </row>
    <row r="105" spans="1:26">
      <c r="A105" s="161"/>
      <c r="B105" s="161"/>
      <c r="C105" s="161"/>
      <c r="D105" s="161"/>
      <c r="E105" s="161"/>
      <c r="F105" s="794">
        <v>10</v>
      </c>
      <c r="G105" s="794"/>
      <c r="H105" s="794"/>
      <c r="I105" s="795"/>
      <c r="J105" s="795"/>
      <c r="K105" s="795"/>
      <c r="L105" s="795"/>
      <c r="M105" s="795"/>
      <c r="N105" s="799"/>
      <c r="O105" s="800"/>
      <c r="P105" s="800"/>
      <c r="Q105" s="800"/>
      <c r="R105" s="801"/>
      <c r="S105" s="796"/>
      <c r="T105" s="797"/>
      <c r="U105" s="797"/>
      <c r="V105" s="797"/>
      <c r="W105" s="797"/>
      <c r="X105" s="797"/>
      <c r="Y105" s="798"/>
      <c r="Z105" s="161"/>
    </row>
    <row r="106" spans="1:26">
      <c r="A106" s="161"/>
      <c r="B106" s="161"/>
      <c r="C106" s="161"/>
      <c r="D106" s="161"/>
      <c r="E106" s="161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</row>
    <row r="107" spans="1:26" hidden="1"/>
    <row r="108" spans="1:26" hidden="1"/>
    <row r="109" spans="1:26" hidden="1"/>
    <row r="110" spans="1:26" hidden="1"/>
    <row r="111" spans="1:26" hidden="1"/>
  </sheetData>
  <sheetProtection sheet="1" objects="1" scenarios="1" formatCells="0" formatColumns="0" formatRows="0"/>
  <mergeCells count="430">
    <mergeCell ref="T71:V71"/>
    <mergeCell ref="T72:V72"/>
    <mergeCell ref="D73:Q74"/>
    <mergeCell ref="H75:J75"/>
    <mergeCell ref="U85:Y85"/>
    <mergeCell ref="T80:V80"/>
    <mergeCell ref="M84:P84"/>
    <mergeCell ref="Q84:T84"/>
    <mergeCell ref="F84:H84"/>
    <mergeCell ref="I84:L84"/>
    <mergeCell ref="U84:Y84"/>
    <mergeCell ref="T62:V62"/>
    <mergeCell ref="D62:F62"/>
    <mergeCell ref="D63:F63"/>
    <mergeCell ref="D58:F58"/>
    <mergeCell ref="D54:F54"/>
    <mergeCell ref="D55:F55"/>
    <mergeCell ref="D56:F56"/>
    <mergeCell ref="D57:F57"/>
    <mergeCell ref="F85:H85"/>
    <mergeCell ref="I85:L85"/>
    <mergeCell ref="F87:H87"/>
    <mergeCell ref="F86:H86"/>
    <mergeCell ref="I86:L86"/>
    <mergeCell ref="D59:F59"/>
    <mergeCell ref="D60:F60"/>
    <mergeCell ref="D61:F61"/>
    <mergeCell ref="D71:S71"/>
    <mergeCell ref="D72:S72"/>
    <mergeCell ref="T77:V77"/>
    <mergeCell ref="R73:S73"/>
    <mergeCell ref="R74:S74"/>
    <mergeCell ref="R75:S75"/>
    <mergeCell ref="D76:S76"/>
    <mergeCell ref="T73:V73"/>
    <mergeCell ref="T74:V74"/>
    <mergeCell ref="D77:S77"/>
    <mergeCell ref="T75:V75"/>
    <mergeCell ref="T54:V54"/>
    <mergeCell ref="T55:V55"/>
    <mergeCell ref="T56:V56"/>
    <mergeCell ref="T57:V57"/>
    <mergeCell ref="T67:V67"/>
    <mergeCell ref="T68:V68"/>
    <mergeCell ref="T63:V63"/>
    <mergeCell ref="T59:V59"/>
    <mergeCell ref="T60:V60"/>
    <mergeCell ref="T61:V61"/>
    <mergeCell ref="T51:V51"/>
    <mergeCell ref="T52:V52"/>
    <mergeCell ref="T53:V53"/>
    <mergeCell ref="T46:V46"/>
    <mergeCell ref="T47:V47"/>
    <mergeCell ref="T48:V48"/>
    <mergeCell ref="T49:V49"/>
    <mergeCell ref="T58:V58"/>
    <mergeCell ref="D46:S46"/>
    <mergeCell ref="D47:S47"/>
    <mergeCell ref="D48:S48"/>
    <mergeCell ref="D49:S49"/>
    <mergeCell ref="D50:S50"/>
    <mergeCell ref="D51:S51"/>
    <mergeCell ref="D52:S52"/>
    <mergeCell ref="D53:S53"/>
    <mergeCell ref="T50:V50"/>
    <mergeCell ref="U92:Y92"/>
    <mergeCell ref="U93:Y93"/>
    <mergeCell ref="U86:Y86"/>
    <mergeCell ref="U87:Y87"/>
    <mergeCell ref="U88:Y88"/>
    <mergeCell ref="U89:Y89"/>
    <mergeCell ref="D67:S67"/>
    <mergeCell ref="D68:S68"/>
    <mergeCell ref="D69:S69"/>
    <mergeCell ref="D70:S70"/>
    <mergeCell ref="U90:Y90"/>
    <mergeCell ref="U91:Y91"/>
    <mergeCell ref="T69:V69"/>
    <mergeCell ref="T70:V70"/>
    <mergeCell ref="L75:N75"/>
    <mergeCell ref="T76:V76"/>
    <mergeCell ref="C73:C75"/>
    <mergeCell ref="E42:J42"/>
    <mergeCell ref="K1:X1"/>
    <mergeCell ref="A1:I1"/>
    <mergeCell ref="B8:B9"/>
    <mergeCell ref="E8:X8"/>
    <mergeCell ref="C8:D9"/>
    <mergeCell ref="O9:P9"/>
    <mergeCell ref="M9:N9"/>
    <mergeCell ref="K9:L9"/>
    <mergeCell ref="T38:X38"/>
    <mergeCell ref="J38:L38"/>
    <mergeCell ref="D39:X39"/>
    <mergeCell ref="Q29:R29"/>
    <mergeCell ref="I29:J29"/>
    <mergeCell ref="J37:L37"/>
    <mergeCell ref="P36:S36"/>
    <mergeCell ref="P37:S37"/>
    <mergeCell ref="J34:L34"/>
    <mergeCell ref="E41:J41"/>
    <mergeCell ref="T34:X34"/>
    <mergeCell ref="T41:X41"/>
    <mergeCell ref="S42:X42"/>
    <mergeCell ref="N41:R41"/>
    <mergeCell ref="M42:R42"/>
    <mergeCell ref="P34:S34"/>
    <mergeCell ref="M34:O34"/>
    <mergeCell ref="M37:O37"/>
    <mergeCell ref="J36:L36"/>
    <mergeCell ref="N43:R43"/>
    <mergeCell ref="T43:X43"/>
    <mergeCell ref="T35:X35"/>
    <mergeCell ref="T36:X36"/>
    <mergeCell ref="T37:X37"/>
    <mergeCell ref="M38:O38"/>
    <mergeCell ref="P35:S35"/>
    <mergeCell ref="P38:S38"/>
    <mergeCell ref="M35:O35"/>
    <mergeCell ref="M36:O36"/>
    <mergeCell ref="M33:O33"/>
    <mergeCell ref="P33:S33"/>
    <mergeCell ref="W26:X26"/>
    <mergeCell ref="W29:X29"/>
    <mergeCell ref="W30:X30"/>
    <mergeCell ref="T33:X33"/>
    <mergeCell ref="U30:V30"/>
    <mergeCell ref="U27:V27"/>
    <mergeCell ref="W27:X27"/>
    <mergeCell ref="Q28:R28"/>
    <mergeCell ref="O27:P27"/>
    <mergeCell ref="W28:X28"/>
    <mergeCell ref="D32:X32"/>
    <mergeCell ref="O29:P29"/>
    <mergeCell ref="Q30:R30"/>
    <mergeCell ref="O30:P30"/>
    <mergeCell ref="I30:J30"/>
    <mergeCell ref="K29:L29"/>
    <mergeCell ref="K30:L30"/>
    <mergeCell ref="U23:V23"/>
    <mergeCell ref="W22:X22"/>
    <mergeCell ref="W23:X23"/>
    <mergeCell ref="O26:P26"/>
    <mergeCell ref="U26:V26"/>
    <mergeCell ref="U29:V29"/>
    <mergeCell ref="Q26:R26"/>
    <mergeCell ref="U28:V28"/>
    <mergeCell ref="Q27:R27"/>
    <mergeCell ref="O28:P28"/>
    <mergeCell ref="W16:X16"/>
    <mergeCell ref="W17:X17"/>
    <mergeCell ref="W24:X24"/>
    <mergeCell ref="W25:X25"/>
    <mergeCell ref="W18:X18"/>
    <mergeCell ref="W19:X19"/>
    <mergeCell ref="W20:X20"/>
    <mergeCell ref="W21:X21"/>
    <mergeCell ref="W10:X10"/>
    <mergeCell ref="W11:X11"/>
    <mergeCell ref="W12:X12"/>
    <mergeCell ref="W13:X13"/>
    <mergeCell ref="W14:X14"/>
    <mergeCell ref="W15:X15"/>
    <mergeCell ref="U25:V25"/>
    <mergeCell ref="U18:V18"/>
    <mergeCell ref="U19:V19"/>
    <mergeCell ref="U10:V10"/>
    <mergeCell ref="U11:V11"/>
    <mergeCell ref="U12:V12"/>
    <mergeCell ref="U13:V13"/>
    <mergeCell ref="U20:V20"/>
    <mergeCell ref="U21:V21"/>
    <mergeCell ref="U22:V22"/>
    <mergeCell ref="Q21:R21"/>
    <mergeCell ref="Q22:R22"/>
    <mergeCell ref="Q23:R23"/>
    <mergeCell ref="Q24:R24"/>
    <mergeCell ref="Q25:R25"/>
    <mergeCell ref="U14:V14"/>
    <mergeCell ref="U15:V15"/>
    <mergeCell ref="U16:V16"/>
    <mergeCell ref="U17:V17"/>
    <mergeCell ref="U24:V24"/>
    <mergeCell ref="Q10:R10"/>
    <mergeCell ref="Q11:R11"/>
    <mergeCell ref="Q12:R12"/>
    <mergeCell ref="Q13:R13"/>
    <mergeCell ref="Q19:R19"/>
    <mergeCell ref="Q20:R20"/>
    <mergeCell ref="Q14:R14"/>
    <mergeCell ref="Q15:R15"/>
    <mergeCell ref="Q16:R16"/>
    <mergeCell ref="O22:P22"/>
    <mergeCell ref="O14:P14"/>
    <mergeCell ref="O15:P15"/>
    <mergeCell ref="O16:P16"/>
    <mergeCell ref="O17:P17"/>
    <mergeCell ref="Q17:R17"/>
    <mergeCell ref="Q18:R18"/>
    <mergeCell ref="K10:L10"/>
    <mergeCell ref="O23:P23"/>
    <mergeCell ref="O24:P24"/>
    <mergeCell ref="O25:P25"/>
    <mergeCell ref="O18:P18"/>
    <mergeCell ref="O19:P19"/>
    <mergeCell ref="O20:P20"/>
    <mergeCell ref="O21:P21"/>
    <mergeCell ref="I13:J13"/>
    <mergeCell ref="I14:J14"/>
    <mergeCell ref="I15:J15"/>
    <mergeCell ref="O10:P10"/>
    <mergeCell ref="O11:P11"/>
    <mergeCell ref="O12:P12"/>
    <mergeCell ref="O13:P13"/>
    <mergeCell ref="I10:J10"/>
    <mergeCell ref="I11:J11"/>
    <mergeCell ref="I12:J12"/>
    <mergeCell ref="C5:F5"/>
    <mergeCell ref="G5:X5"/>
    <mergeCell ref="C6:F6"/>
    <mergeCell ref="G6:X6"/>
    <mergeCell ref="W9:X9"/>
    <mergeCell ref="U9:V9"/>
    <mergeCell ref="Q9:R9"/>
    <mergeCell ref="I9:J9"/>
    <mergeCell ref="E36:I36"/>
    <mergeCell ref="E34:I34"/>
    <mergeCell ref="E33:I33"/>
    <mergeCell ref="J33:L33"/>
    <mergeCell ref="I16:J16"/>
    <mergeCell ref="I17:J17"/>
    <mergeCell ref="E29:F29"/>
    <mergeCell ref="E30:F30"/>
    <mergeCell ref="J35:L35"/>
    <mergeCell ref="E9:F9"/>
    <mergeCell ref="E10:F10"/>
    <mergeCell ref="E11:F11"/>
    <mergeCell ref="E12:F12"/>
    <mergeCell ref="E37:I37"/>
    <mergeCell ref="E38:I38"/>
    <mergeCell ref="I22:J22"/>
    <mergeCell ref="I23:J23"/>
    <mergeCell ref="I24:J24"/>
    <mergeCell ref="E35:I35"/>
    <mergeCell ref="E13:F13"/>
    <mergeCell ref="E14:F14"/>
    <mergeCell ref="E15:F15"/>
    <mergeCell ref="E16:F16"/>
    <mergeCell ref="C10:D10"/>
    <mergeCell ref="C11:D11"/>
    <mergeCell ref="C12:D12"/>
    <mergeCell ref="I21:J21"/>
    <mergeCell ref="I25:J25"/>
    <mergeCell ref="I26:J26"/>
    <mergeCell ref="I18:J18"/>
    <mergeCell ref="I19:J19"/>
    <mergeCell ref="E17:F17"/>
    <mergeCell ref="E18:F18"/>
    <mergeCell ref="E19:F19"/>
    <mergeCell ref="K15:L15"/>
    <mergeCell ref="K16:L16"/>
    <mergeCell ref="K17:L17"/>
    <mergeCell ref="K18:L18"/>
    <mergeCell ref="K11:L11"/>
    <mergeCell ref="K12:L12"/>
    <mergeCell ref="K13:L13"/>
    <mergeCell ref="K14:L14"/>
    <mergeCell ref="K23:L23"/>
    <mergeCell ref="K24:L24"/>
    <mergeCell ref="K25:L25"/>
    <mergeCell ref="K26:L26"/>
    <mergeCell ref="K19:L19"/>
    <mergeCell ref="K20:L20"/>
    <mergeCell ref="K21:L21"/>
    <mergeCell ref="K22:L22"/>
    <mergeCell ref="M14:N14"/>
    <mergeCell ref="M15:N15"/>
    <mergeCell ref="M16:N16"/>
    <mergeCell ref="M17:N17"/>
    <mergeCell ref="M10:N10"/>
    <mergeCell ref="M11:N11"/>
    <mergeCell ref="M12:N12"/>
    <mergeCell ref="M13:N13"/>
    <mergeCell ref="M23:N23"/>
    <mergeCell ref="M24:N24"/>
    <mergeCell ref="M25:N25"/>
    <mergeCell ref="M18:N18"/>
    <mergeCell ref="M19:N19"/>
    <mergeCell ref="M20:N20"/>
    <mergeCell ref="M21:N21"/>
    <mergeCell ref="C17:D17"/>
    <mergeCell ref="C18:D18"/>
    <mergeCell ref="C19:D19"/>
    <mergeCell ref="C20:D20"/>
    <mergeCell ref="C13:D13"/>
    <mergeCell ref="C14:D14"/>
    <mergeCell ref="C15:D15"/>
    <mergeCell ref="C16:D16"/>
    <mergeCell ref="C30:D30"/>
    <mergeCell ref="C28:D28"/>
    <mergeCell ref="C27:D27"/>
    <mergeCell ref="C21:D21"/>
    <mergeCell ref="C22:D22"/>
    <mergeCell ref="C23:D23"/>
    <mergeCell ref="C24:D24"/>
    <mergeCell ref="C25:D25"/>
    <mergeCell ref="C26:D26"/>
    <mergeCell ref="C29:D29"/>
    <mergeCell ref="G9:H9"/>
    <mergeCell ref="G22:H22"/>
    <mergeCell ref="G23:H23"/>
    <mergeCell ref="G24:H24"/>
    <mergeCell ref="G10:H10"/>
    <mergeCell ref="G11:H11"/>
    <mergeCell ref="G12:H12"/>
    <mergeCell ref="G14:H14"/>
    <mergeCell ref="G15:H15"/>
    <mergeCell ref="G13:H13"/>
    <mergeCell ref="E20:F20"/>
    <mergeCell ref="E21:F21"/>
    <mergeCell ref="E22:F22"/>
    <mergeCell ref="I28:J28"/>
    <mergeCell ref="G28:H28"/>
    <mergeCell ref="E24:F24"/>
    <mergeCell ref="E25:F25"/>
    <mergeCell ref="E26:F26"/>
    <mergeCell ref="E23:F23"/>
    <mergeCell ref="I20:J20"/>
    <mergeCell ref="K28:L28"/>
    <mergeCell ref="E27:F27"/>
    <mergeCell ref="G27:H27"/>
    <mergeCell ref="I27:J27"/>
    <mergeCell ref="K27:L27"/>
    <mergeCell ref="E28:F28"/>
    <mergeCell ref="S95:Y95"/>
    <mergeCell ref="G16:H16"/>
    <mergeCell ref="G17:H17"/>
    <mergeCell ref="G18:H18"/>
    <mergeCell ref="G19:H19"/>
    <mergeCell ref="M29:N29"/>
    <mergeCell ref="M30:N30"/>
    <mergeCell ref="M28:N28"/>
    <mergeCell ref="M27:N27"/>
    <mergeCell ref="M22:N22"/>
    <mergeCell ref="S97:Y97"/>
    <mergeCell ref="Q85:T85"/>
    <mergeCell ref="I96:M96"/>
    <mergeCell ref="G20:H20"/>
    <mergeCell ref="G21:H21"/>
    <mergeCell ref="G25:H25"/>
    <mergeCell ref="G26:H26"/>
    <mergeCell ref="G29:H29"/>
    <mergeCell ref="G30:H30"/>
    <mergeCell ref="M26:N26"/>
    <mergeCell ref="Q87:T87"/>
    <mergeCell ref="M85:P85"/>
    <mergeCell ref="Q86:T86"/>
    <mergeCell ref="I97:M97"/>
    <mergeCell ref="N97:R97"/>
    <mergeCell ref="I95:M95"/>
    <mergeCell ref="N95:R95"/>
    <mergeCell ref="M92:P92"/>
    <mergeCell ref="Q92:T92"/>
    <mergeCell ref="S96:Y96"/>
    <mergeCell ref="F88:H88"/>
    <mergeCell ref="M88:P88"/>
    <mergeCell ref="M86:P86"/>
    <mergeCell ref="I87:L87"/>
    <mergeCell ref="M87:P87"/>
    <mergeCell ref="I88:L88"/>
    <mergeCell ref="I91:L91"/>
    <mergeCell ref="F92:H92"/>
    <mergeCell ref="Q89:T89"/>
    <mergeCell ref="Q94:T94"/>
    <mergeCell ref="Q88:T88"/>
    <mergeCell ref="F89:H89"/>
    <mergeCell ref="I89:L89"/>
    <mergeCell ref="M89:P89"/>
    <mergeCell ref="Q93:T93"/>
    <mergeCell ref="I92:L92"/>
    <mergeCell ref="S99:Y99"/>
    <mergeCell ref="S100:Y100"/>
    <mergeCell ref="S98:Y98"/>
    <mergeCell ref="F90:H90"/>
    <mergeCell ref="I90:L90"/>
    <mergeCell ref="M90:P90"/>
    <mergeCell ref="Q91:T91"/>
    <mergeCell ref="Q90:T90"/>
    <mergeCell ref="M91:P91"/>
    <mergeCell ref="F91:H91"/>
    <mergeCell ref="F94:H94"/>
    <mergeCell ref="I94:L94"/>
    <mergeCell ref="N102:R102"/>
    <mergeCell ref="N100:R100"/>
    <mergeCell ref="I98:M98"/>
    <mergeCell ref="N98:R98"/>
    <mergeCell ref="I101:M101"/>
    <mergeCell ref="N101:R101"/>
    <mergeCell ref="I99:M99"/>
    <mergeCell ref="N99:R99"/>
    <mergeCell ref="F93:H93"/>
    <mergeCell ref="I93:L93"/>
    <mergeCell ref="M93:P93"/>
    <mergeCell ref="F102:H102"/>
    <mergeCell ref="F95:H95"/>
    <mergeCell ref="F96:H96"/>
    <mergeCell ref="F97:H97"/>
    <mergeCell ref="N96:R96"/>
    <mergeCell ref="F98:H98"/>
    <mergeCell ref="F99:H99"/>
    <mergeCell ref="S103:Y103"/>
    <mergeCell ref="S104:Y104"/>
    <mergeCell ref="I103:M103"/>
    <mergeCell ref="N103:R103"/>
    <mergeCell ref="U94:Y94"/>
    <mergeCell ref="M94:P94"/>
    <mergeCell ref="I104:M104"/>
    <mergeCell ref="I100:M100"/>
    <mergeCell ref="S101:Y101"/>
    <mergeCell ref="S102:Y102"/>
    <mergeCell ref="F100:H100"/>
    <mergeCell ref="F101:H101"/>
    <mergeCell ref="I102:M102"/>
    <mergeCell ref="S105:Y105"/>
    <mergeCell ref="F105:H105"/>
    <mergeCell ref="I105:M105"/>
    <mergeCell ref="N105:R105"/>
    <mergeCell ref="N104:R104"/>
    <mergeCell ref="F103:H103"/>
    <mergeCell ref="F104:H104"/>
  </mergeCells>
  <phoneticPr fontId="20" type="noConversion"/>
  <hyperlinks>
    <hyperlink ref="A1" location="BACK" display="BACK"/>
    <hyperlink ref="A1:C1" location="MainMenu!A1" display="MainMenu!A1"/>
  </hyperlinks>
  <pageMargins left="0" right="0" top="1.25" bottom="1" header="0.5" footer="0.9"/>
  <pageSetup paperSize="9" scale="50" orientation="portrait" verticalDpi="1200" r:id="rId1"/>
  <headerFooter alignWithMargins="0"/>
  <rowBreaks count="1" manualBreakCount="1">
    <brk id="44" max="25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139"/>
  <sheetViews>
    <sheetView zoomScaleNormal="100" workbookViewId="0">
      <pane xSplit="1" ySplit="1" topLeftCell="B2" activePane="bottomRight" state="frozen"/>
      <selection activeCell="A2" sqref="A2:O2"/>
      <selection pane="topRight" activeCell="A2" sqref="A2:O2"/>
      <selection pane="bottomLeft" activeCell="A2" sqref="A2:O2"/>
      <selection pane="bottomRight" activeCell="B1" sqref="B1:K1"/>
    </sheetView>
  </sheetViews>
  <sheetFormatPr defaultColWidth="0" defaultRowHeight="15" zeroHeight="1"/>
  <cols>
    <col min="1" max="1" width="1.5" style="97" customWidth="1"/>
    <col min="2" max="2" width="0.875" style="97" customWidth="1"/>
    <col min="3" max="3" width="3.875" style="97" bestFit="1" customWidth="1"/>
    <col min="4" max="4" width="3.5" style="97" customWidth="1"/>
    <col min="5" max="15" width="4.125" style="97" customWidth="1"/>
    <col min="16" max="16" width="3.875" style="97" bestFit="1" customWidth="1"/>
    <col min="17" max="18" width="3.625" style="97" customWidth="1"/>
    <col min="19" max="24" width="3.875" style="97" customWidth="1"/>
    <col min="25" max="25" width="1.125" style="97" customWidth="1"/>
    <col min="26" max="26" width="1.5" style="97" hidden="1" customWidth="1"/>
    <col min="27" max="43" width="3.875" style="97" hidden="1" customWidth="1"/>
    <col min="44" max="16384" width="0" style="97" hidden="1"/>
  </cols>
  <sheetData>
    <row r="1" spans="1:25" s="2" customFormat="1" ht="20.25" customHeight="1">
      <c r="A1" s="136" t="s">
        <v>29</v>
      </c>
      <c r="B1" s="953" t="s">
        <v>58</v>
      </c>
      <c r="C1" s="953"/>
      <c r="D1" s="953"/>
      <c r="E1" s="953"/>
      <c r="F1" s="953"/>
      <c r="G1" s="953"/>
      <c r="H1" s="953"/>
      <c r="I1" s="953"/>
      <c r="J1" s="953"/>
      <c r="K1" s="953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</row>
    <row r="2" spans="1:25" ht="21.75" customHeight="1">
      <c r="A2" s="161"/>
      <c r="B2" s="143"/>
      <c r="C2" s="287" t="str">
        <f>'Other Deails'!D17</f>
        <v>DANGS DISTRICT PANCHAYAT, AHWA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1"/>
    </row>
    <row r="3" spans="1:25" ht="15.75">
      <c r="A3" s="161"/>
      <c r="B3" s="161"/>
      <c r="C3" s="163" t="s">
        <v>333</v>
      </c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1"/>
    </row>
    <row r="4" spans="1:25" ht="15.75">
      <c r="A4" s="161"/>
      <c r="B4" s="161"/>
      <c r="C4" s="163" t="s">
        <v>334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1"/>
    </row>
    <row r="5" spans="1:25" ht="2.25" customHeight="1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</row>
    <row r="6" spans="1:25" ht="17.25" customHeight="1">
      <c r="A6" s="161"/>
      <c r="B6" s="161"/>
      <c r="C6" s="839" t="s">
        <v>0</v>
      </c>
      <c r="D6" s="840"/>
      <c r="E6" s="840"/>
      <c r="F6" s="841"/>
      <c r="G6" s="957" t="str">
        <f>'Other Deails'!B7</f>
        <v>KIRITCHANDRA JAYANTILAL PATEL</v>
      </c>
      <c r="H6" s="958"/>
      <c r="I6" s="958"/>
      <c r="J6" s="958"/>
      <c r="K6" s="958"/>
      <c r="L6" s="958"/>
      <c r="M6" s="958"/>
      <c r="N6" s="958"/>
      <c r="O6" s="958"/>
      <c r="P6" s="958"/>
      <c r="Q6" s="958"/>
      <c r="R6" s="958"/>
      <c r="S6" s="958"/>
      <c r="T6" s="958"/>
      <c r="U6" s="958"/>
      <c r="V6" s="958"/>
      <c r="W6" s="958"/>
      <c r="X6" s="959"/>
      <c r="Y6" s="161"/>
    </row>
    <row r="7" spans="1:25" ht="17.25" customHeight="1">
      <c r="A7" s="161"/>
      <c r="B7" s="161"/>
      <c r="C7" s="839" t="s">
        <v>64</v>
      </c>
      <c r="D7" s="840"/>
      <c r="E7" s="840"/>
      <c r="F7" s="841"/>
      <c r="G7" s="957" t="str">
        <f>'Other Deails'!B12</f>
        <v>SENIOR CLERK</v>
      </c>
      <c r="H7" s="958"/>
      <c r="I7" s="958"/>
      <c r="J7" s="958"/>
      <c r="K7" s="958"/>
      <c r="L7" s="958"/>
      <c r="M7" s="958"/>
      <c r="N7" s="958"/>
      <c r="O7" s="958"/>
      <c r="P7" s="958"/>
      <c r="Q7" s="958"/>
      <c r="R7" s="958"/>
      <c r="S7" s="958"/>
      <c r="T7" s="958"/>
      <c r="U7" s="958"/>
      <c r="V7" s="958"/>
      <c r="W7" s="958"/>
      <c r="X7" s="959"/>
      <c r="Y7" s="161"/>
    </row>
    <row r="8" spans="1:25" ht="21" customHeight="1">
      <c r="A8" s="161"/>
      <c r="B8" s="161"/>
      <c r="C8" s="918" t="s">
        <v>165</v>
      </c>
      <c r="D8" s="919"/>
      <c r="E8" s="919"/>
      <c r="F8" s="919"/>
      <c r="G8" s="920"/>
      <c r="H8" s="946" t="str">
        <f>'Other Deails'!G10</f>
        <v>8 / 139, Verious Colony, Ahwa Dist. Dangs</v>
      </c>
      <c r="I8" s="947"/>
      <c r="J8" s="947"/>
      <c r="K8" s="947"/>
      <c r="L8" s="947"/>
      <c r="M8" s="947"/>
      <c r="N8" s="947"/>
      <c r="O8" s="947"/>
      <c r="P8" s="947"/>
      <c r="Q8" s="947"/>
      <c r="R8" s="947"/>
      <c r="S8" s="947"/>
      <c r="T8" s="947"/>
      <c r="U8" s="947"/>
      <c r="V8" s="947"/>
      <c r="W8" s="947"/>
      <c r="X8" s="948"/>
      <c r="Y8" s="161"/>
    </row>
    <row r="9" spans="1:25" ht="21" customHeight="1">
      <c r="A9" s="161"/>
      <c r="B9" s="161"/>
      <c r="C9" s="902"/>
      <c r="D9" s="903"/>
      <c r="E9" s="903"/>
      <c r="F9" s="903"/>
      <c r="G9" s="904"/>
      <c r="H9" s="949"/>
      <c r="I9" s="950"/>
      <c r="J9" s="950"/>
      <c r="K9" s="950"/>
      <c r="L9" s="950"/>
      <c r="M9" s="950"/>
      <c r="N9" s="950"/>
      <c r="O9" s="950"/>
      <c r="P9" s="950"/>
      <c r="Q9" s="950"/>
      <c r="R9" s="950"/>
      <c r="S9" s="950"/>
      <c r="T9" s="950"/>
      <c r="U9" s="950"/>
      <c r="V9" s="950"/>
      <c r="W9" s="950"/>
      <c r="X9" s="951"/>
      <c r="Y9" s="161"/>
    </row>
    <row r="10" spans="1:25" ht="15.75">
      <c r="A10" s="161"/>
      <c r="B10" s="161"/>
      <c r="C10" s="167" t="s">
        <v>166</v>
      </c>
      <c r="D10" s="167"/>
      <c r="E10" s="954" t="str">
        <f>'Other Deails'!B13</f>
        <v>ACFPP3047F</v>
      </c>
      <c r="F10" s="955"/>
      <c r="G10" s="955"/>
      <c r="H10" s="955"/>
      <c r="I10" s="955"/>
      <c r="J10" s="955"/>
      <c r="K10" s="955"/>
      <c r="L10" s="955"/>
      <c r="M10" s="955"/>
      <c r="N10" s="955"/>
      <c r="O10" s="955"/>
      <c r="P10" s="955"/>
      <c r="Q10" s="955"/>
      <c r="R10" s="956"/>
      <c r="S10" s="167" t="s">
        <v>167</v>
      </c>
      <c r="T10" s="168"/>
      <c r="U10" s="926" t="s">
        <v>267</v>
      </c>
      <c r="V10" s="927"/>
      <c r="W10" s="927"/>
      <c r="X10" s="928"/>
      <c r="Y10" s="161"/>
    </row>
    <row r="11" spans="1:25" ht="15.75">
      <c r="A11" s="161"/>
      <c r="B11" s="161"/>
      <c r="C11" s="169" t="s">
        <v>168</v>
      </c>
      <c r="D11" s="170" t="s">
        <v>169</v>
      </c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2" t="s">
        <v>25</v>
      </c>
      <c r="W11" s="172"/>
      <c r="X11" s="173"/>
      <c r="Y11" s="161"/>
    </row>
    <row r="12" spans="1:25">
      <c r="A12" s="161"/>
      <c r="B12" s="161"/>
      <c r="C12" s="174">
        <v>1</v>
      </c>
      <c r="D12" s="839" t="s">
        <v>170</v>
      </c>
      <c r="E12" s="840"/>
      <c r="F12" s="840"/>
      <c r="G12" s="840"/>
      <c r="H12" s="840"/>
      <c r="I12" s="840"/>
      <c r="J12" s="840"/>
      <c r="K12" s="840"/>
      <c r="L12" s="840"/>
      <c r="M12" s="840"/>
      <c r="N12" s="840"/>
      <c r="O12" s="840"/>
      <c r="P12" s="840"/>
      <c r="Q12" s="840"/>
      <c r="R12" s="840"/>
      <c r="S12" s="840"/>
      <c r="T12" s="840"/>
      <c r="U12" s="840"/>
      <c r="V12" s="840"/>
      <c r="W12" s="840"/>
      <c r="X12" s="841"/>
      <c r="Y12" s="161"/>
    </row>
    <row r="13" spans="1:25" ht="33.75" customHeight="1">
      <c r="A13" s="161"/>
      <c r="B13" s="161"/>
      <c r="C13" s="175"/>
      <c r="D13" s="164" t="s">
        <v>2</v>
      </c>
      <c r="E13" s="846" t="s">
        <v>171</v>
      </c>
      <c r="F13" s="840"/>
      <c r="G13" s="840"/>
      <c r="H13" s="840"/>
      <c r="I13" s="840"/>
      <c r="J13" s="840"/>
      <c r="K13" s="840"/>
      <c r="L13" s="840"/>
      <c r="M13" s="840"/>
      <c r="N13" s="840"/>
      <c r="O13" s="840"/>
      <c r="P13" s="840"/>
      <c r="Q13" s="840"/>
      <c r="R13" s="840"/>
      <c r="S13" s="855">
        <f>Salary!E30</f>
        <v>127625</v>
      </c>
      <c r="T13" s="846"/>
      <c r="U13" s="847"/>
      <c r="V13" s="952">
        <f>S13</f>
        <v>127625</v>
      </c>
      <c r="W13" s="952"/>
      <c r="X13" s="952"/>
      <c r="Y13" s="161"/>
    </row>
    <row r="14" spans="1:25" ht="18" customHeight="1">
      <c r="A14" s="161"/>
      <c r="B14" s="161"/>
      <c r="C14" s="175"/>
      <c r="D14" s="164" t="s">
        <v>3</v>
      </c>
      <c r="E14" s="840" t="s">
        <v>172</v>
      </c>
      <c r="F14" s="840"/>
      <c r="G14" s="840"/>
      <c r="H14" s="840"/>
      <c r="I14" s="840"/>
      <c r="J14" s="840"/>
      <c r="K14" s="840"/>
      <c r="L14" s="840"/>
      <c r="M14" s="840"/>
      <c r="N14" s="840"/>
      <c r="O14" s="840"/>
      <c r="P14" s="840"/>
      <c r="Q14" s="840"/>
      <c r="R14" s="840"/>
      <c r="S14" s="845">
        <f>Salary!T47</f>
        <v>0</v>
      </c>
      <c r="T14" s="930"/>
      <c r="U14" s="931"/>
      <c r="V14" s="932"/>
      <c r="W14" s="932"/>
      <c r="X14" s="932"/>
      <c r="Y14" s="161"/>
    </row>
    <row r="15" spans="1:25" ht="18" customHeight="1">
      <c r="A15" s="161"/>
      <c r="B15" s="161"/>
      <c r="C15" s="175"/>
      <c r="D15" s="164" t="s">
        <v>4</v>
      </c>
      <c r="E15" s="840" t="s">
        <v>173</v>
      </c>
      <c r="F15" s="840"/>
      <c r="G15" s="840"/>
      <c r="H15" s="840"/>
      <c r="I15" s="840"/>
      <c r="J15" s="840"/>
      <c r="K15" s="840"/>
      <c r="L15" s="840"/>
      <c r="M15" s="840"/>
      <c r="N15" s="840"/>
      <c r="O15" s="840"/>
      <c r="P15" s="840"/>
      <c r="Q15" s="840"/>
      <c r="R15" s="840"/>
      <c r="S15" s="845">
        <f>Salary!E28</f>
        <v>0</v>
      </c>
      <c r="T15" s="930"/>
      <c r="U15" s="931"/>
      <c r="V15" s="932"/>
      <c r="W15" s="932"/>
      <c r="X15" s="932"/>
      <c r="Y15" s="161"/>
    </row>
    <row r="16" spans="1:25" ht="18" customHeight="1">
      <c r="A16" s="161"/>
      <c r="B16" s="161"/>
      <c r="C16" s="175"/>
      <c r="D16" s="164" t="s">
        <v>27</v>
      </c>
      <c r="E16" s="840" t="s">
        <v>174</v>
      </c>
      <c r="F16" s="840"/>
      <c r="G16" s="840"/>
      <c r="H16" s="840"/>
      <c r="I16" s="840"/>
      <c r="J16" s="840"/>
      <c r="K16" s="840"/>
      <c r="L16" s="840"/>
      <c r="M16" s="840"/>
      <c r="N16" s="840"/>
      <c r="O16" s="840"/>
      <c r="P16" s="840"/>
      <c r="Q16" s="840"/>
      <c r="R16" s="840"/>
      <c r="S16" s="845">
        <f>Salary!T48</f>
        <v>0</v>
      </c>
      <c r="T16" s="930"/>
      <c r="U16" s="931"/>
      <c r="V16" s="932"/>
      <c r="W16" s="932"/>
      <c r="X16" s="932"/>
      <c r="Y16" s="161"/>
    </row>
    <row r="17" spans="1:25" ht="18" customHeight="1">
      <c r="A17" s="161"/>
      <c r="B17" s="161"/>
      <c r="C17" s="175"/>
      <c r="D17" s="164" t="s">
        <v>81</v>
      </c>
      <c r="E17" s="840" t="s">
        <v>175</v>
      </c>
      <c r="F17" s="840"/>
      <c r="G17" s="840"/>
      <c r="H17" s="840"/>
      <c r="I17" s="840"/>
      <c r="J17" s="840"/>
      <c r="K17" s="840"/>
      <c r="L17" s="840"/>
      <c r="M17" s="840"/>
      <c r="N17" s="840"/>
      <c r="O17" s="840"/>
      <c r="P17" s="840"/>
      <c r="Q17" s="840"/>
      <c r="R17" s="840"/>
      <c r="S17" s="845">
        <f>Salary!T49</f>
        <v>0</v>
      </c>
      <c r="T17" s="930"/>
      <c r="U17" s="931"/>
      <c r="V17" s="932"/>
      <c r="W17" s="932"/>
      <c r="X17" s="932"/>
      <c r="Y17" s="161"/>
    </row>
    <row r="18" spans="1:25" ht="18" customHeight="1">
      <c r="A18" s="161"/>
      <c r="B18" s="161"/>
      <c r="C18" s="175"/>
      <c r="D18" s="164" t="s">
        <v>111</v>
      </c>
      <c r="E18" s="840" t="s">
        <v>176</v>
      </c>
      <c r="F18" s="840"/>
      <c r="G18" s="840"/>
      <c r="H18" s="840"/>
      <c r="I18" s="840"/>
      <c r="J18" s="840"/>
      <c r="K18" s="840"/>
      <c r="L18" s="840"/>
      <c r="M18" s="840"/>
      <c r="N18" s="840"/>
      <c r="O18" s="840"/>
      <c r="P18" s="840"/>
      <c r="Q18" s="840"/>
      <c r="R18" s="840"/>
      <c r="S18" s="845">
        <f>Salary!T50</f>
        <v>0</v>
      </c>
      <c r="T18" s="930"/>
      <c r="U18" s="931"/>
      <c r="V18" s="932"/>
      <c r="W18" s="932"/>
      <c r="X18" s="932"/>
      <c r="Y18" s="161"/>
    </row>
    <row r="19" spans="1:25" ht="18" customHeight="1">
      <c r="A19" s="161"/>
      <c r="B19" s="161"/>
      <c r="C19" s="175"/>
      <c r="D19" s="164" t="s">
        <v>82</v>
      </c>
      <c r="E19" s="840" t="str">
        <f>Salary!D51</f>
        <v>Oher Soureces [ if any ]</v>
      </c>
      <c r="F19" s="840"/>
      <c r="G19" s="840"/>
      <c r="H19" s="840"/>
      <c r="I19" s="840"/>
      <c r="J19" s="840"/>
      <c r="K19" s="840"/>
      <c r="L19" s="840"/>
      <c r="M19" s="840"/>
      <c r="N19" s="840"/>
      <c r="O19" s="840"/>
      <c r="P19" s="840"/>
      <c r="Q19" s="840"/>
      <c r="R19" s="840"/>
      <c r="S19" s="845">
        <f>Salary!T51</f>
        <v>0</v>
      </c>
      <c r="T19" s="930"/>
      <c r="U19" s="931"/>
      <c r="V19" s="929"/>
      <c r="W19" s="929"/>
      <c r="X19" s="929"/>
      <c r="Y19" s="161"/>
    </row>
    <row r="20" spans="1:25" ht="18" customHeight="1">
      <c r="A20" s="161"/>
      <c r="B20" s="161"/>
      <c r="C20" s="176"/>
      <c r="D20" s="839" t="s">
        <v>178</v>
      </c>
      <c r="E20" s="840"/>
      <c r="F20" s="840"/>
      <c r="G20" s="840"/>
      <c r="H20" s="840"/>
      <c r="I20" s="840"/>
      <c r="J20" s="840"/>
      <c r="K20" s="840"/>
      <c r="L20" s="840"/>
      <c r="M20" s="840"/>
      <c r="N20" s="840"/>
      <c r="O20" s="840"/>
      <c r="P20" s="840"/>
      <c r="Q20" s="840"/>
      <c r="R20" s="840"/>
      <c r="S20" s="846"/>
      <c r="T20" s="846"/>
      <c r="U20" s="847"/>
      <c r="V20" s="952">
        <f>SUM(S13:U19)</f>
        <v>127625</v>
      </c>
      <c r="W20" s="952"/>
      <c r="X20" s="952"/>
      <c r="Y20" s="161"/>
    </row>
    <row r="21" spans="1:25" ht="18" customHeight="1">
      <c r="A21" s="161"/>
      <c r="B21" s="161"/>
      <c r="C21" s="157">
        <v>2</v>
      </c>
      <c r="D21" s="164" t="s">
        <v>179</v>
      </c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839"/>
      <c r="Q21" s="840"/>
      <c r="R21" s="841"/>
      <c r="S21" s="839"/>
      <c r="T21" s="840"/>
      <c r="U21" s="841"/>
      <c r="V21" s="923">
        <f>S28+S29+S30+S27+S26</f>
        <v>1620</v>
      </c>
      <c r="W21" s="923"/>
      <c r="X21" s="923"/>
      <c r="Y21" s="161"/>
    </row>
    <row r="22" spans="1:25" ht="18" customHeight="1">
      <c r="A22" s="161"/>
      <c r="B22" s="161"/>
      <c r="C22" s="175"/>
      <c r="D22" s="901" t="s">
        <v>322</v>
      </c>
      <c r="E22" s="939"/>
      <c r="F22" s="939"/>
      <c r="G22" s="939"/>
      <c r="H22" s="939"/>
      <c r="I22" s="939"/>
      <c r="J22" s="939"/>
      <c r="K22" s="939"/>
      <c r="L22" s="939"/>
      <c r="M22" s="939"/>
      <c r="N22" s="939"/>
      <c r="O22" s="939"/>
      <c r="P22" s="939"/>
      <c r="Q22" s="939"/>
      <c r="R22" s="940"/>
      <c r="S22" s="918"/>
      <c r="T22" s="919"/>
      <c r="U22" s="920"/>
      <c r="V22" s="289"/>
      <c r="W22" s="290"/>
      <c r="X22" s="291"/>
      <c r="Y22" s="161"/>
    </row>
    <row r="23" spans="1:25" ht="18" customHeight="1">
      <c r="A23" s="161"/>
      <c r="B23" s="161"/>
      <c r="C23" s="175"/>
      <c r="D23" s="304" t="s">
        <v>180</v>
      </c>
      <c r="E23" s="305" t="s">
        <v>328</v>
      </c>
      <c r="F23" s="300" t="s">
        <v>319</v>
      </c>
      <c r="G23" s="303"/>
      <c r="H23" s="298"/>
      <c r="I23" s="298"/>
      <c r="J23" s="298"/>
      <c r="K23" s="298"/>
      <c r="L23" s="298"/>
      <c r="M23" s="298"/>
      <c r="N23" s="298"/>
      <c r="O23" s="299"/>
      <c r="P23" s="933">
        <f>'Other Deails'!H89</f>
        <v>0</v>
      </c>
      <c r="Q23" s="934"/>
      <c r="R23" s="935"/>
      <c r="S23" s="921"/>
      <c r="T23" s="848"/>
      <c r="U23" s="922"/>
      <c r="V23" s="289"/>
      <c r="W23" s="290"/>
      <c r="X23" s="291"/>
      <c r="Y23" s="161"/>
    </row>
    <row r="24" spans="1:25" ht="18" customHeight="1">
      <c r="A24" s="161"/>
      <c r="B24" s="161"/>
      <c r="C24" s="175"/>
      <c r="D24" s="301"/>
      <c r="E24" s="305" t="s">
        <v>326</v>
      </c>
      <c r="F24" s="300" t="s">
        <v>320</v>
      </c>
      <c r="G24" s="298"/>
      <c r="H24" s="298"/>
      <c r="I24" s="298"/>
      <c r="J24" s="298"/>
      <c r="K24" s="298"/>
      <c r="L24" s="298"/>
      <c r="M24" s="298"/>
      <c r="N24" s="298"/>
      <c r="O24" s="299"/>
      <c r="P24" s="933">
        <f>'Other Deails'!F93</f>
        <v>0</v>
      </c>
      <c r="Q24" s="934"/>
      <c r="R24" s="935"/>
      <c r="S24" s="921"/>
      <c r="T24" s="848"/>
      <c r="U24" s="922"/>
      <c r="V24" s="289"/>
      <c r="W24" s="290"/>
      <c r="X24" s="291"/>
      <c r="Y24" s="161"/>
    </row>
    <row r="25" spans="1:25" ht="18" customHeight="1">
      <c r="A25" s="161"/>
      <c r="B25" s="161"/>
      <c r="C25" s="175"/>
      <c r="D25" s="302"/>
      <c r="E25" s="305" t="s">
        <v>327</v>
      </c>
      <c r="F25" s="300" t="s">
        <v>77</v>
      </c>
      <c r="G25" s="298"/>
      <c r="H25" s="298"/>
      <c r="I25" s="298"/>
      <c r="J25" s="298"/>
      <c r="K25" s="298"/>
      <c r="L25" s="298"/>
      <c r="M25" s="298"/>
      <c r="N25" s="298"/>
      <c r="O25" s="299"/>
      <c r="P25" s="933">
        <f>'Other Deails'!F94</f>
        <v>0</v>
      </c>
      <c r="Q25" s="934"/>
      <c r="R25" s="935"/>
      <c r="S25" s="902"/>
      <c r="T25" s="903"/>
      <c r="U25" s="904"/>
      <c r="V25" s="289"/>
      <c r="W25" s="290"/>
      <c r="X25" s="291"/>
      <c r="Y25" s="161"/>
    </row>
    <row r="26" spans="1:25" ht="18" customHeight="1">
      <c r="A26" s="161"/>
      <c r="B26" s="161"/>
      <c r="C26" s="175"/>
      <c r="D26" s="936" t="s">
        <v>321</v>
      </c>
      <c r="E26" s="937"/>
      <c r="F26" s="937"/>
      <c r="G26" s="937"/>
      <c r="H26" s="937"/>
      <c r="I26" s="937"/>
      <c r="J26" s="937"/>
      <c r="K26" s="937"/>
      <c r="L26" s="937"/>
      <c r="M26" s="937"/>
      <c r="N26" s="937"/>
      <c r="O26" s="938"/>
      <c r="P26" s="839">
        <f>'Other Deails'!H96</f>
        <v>0</v>
      </c>
      <c r="Q26" s="840"/>
      <c r="R26" s="841"/>
      <c r="S26" s="839">
        <f>P26</f>
        <v>0</v>
      </c>
      <c r="T26" s="840"/>
      <c r="U26" s="841"/>
      <c r="V26" s="289"/>
      <c r="W26" s="290"/>
      <c r="X26" s="291"/>
      <c r="Y26" s="161"/>
    </row>
    <row r="27" spans="1:25" ht="18" customHeight="1">
      <c r="A27" s="161"/>
      <c r="B27" s="161"/>
      <c r="C27" s="175"/>
      <c r="D27" s="177" t="s">
        <v>182</v>
      </c>
      <c r="E27" s="845" t="s">
        <v>323</v>
      </c>
      <c r="F27" s="930"/>
      <c r="G27" s="930"/>
      <c r="H27" s="930"/>
      <c r="I27" s="930"/>
      <c r="J27" s="930"/>
      <c r="K27" s="930"/>
      <c r="L27" s="930"/>
      <c r="M27" s="930"/>
      <c r="N27" s="930"/>
      <c r="O27" s="930"/>
      <c r="P27" s="930"/>
      <c r="Q27" s="930"/>
      <c r="R27" s="931"/>
      <c r="S27" s="839">
        <f>Salary!T30+Salary!S30</f>
        <v>0</v>
      </c>
      <c r="T27" s="840"/>
      <c r="U27" s="841"/>
      <c r="V27" s="289"/>
      <c r="W27" s="290"/>
      <c r="X27" s="291"/>
      <c r="Y27" s="161"/>
    </row>
    <row r="28" spans="1:25" ht="18" customHeight="1">
      <c r="A28" s="161"/>
      <c r="B28" s="161"/>
      <c r="C28" s="175"/>
      <c r="D28" s="297" t="s">
        <v>318</v>
      </c>
      <c r="E28" s="923" t="s">
        <v>181</v>
      </c>
      <c r="F28" s="923"/>
      <c r="G28" s="923"/>
      <c r="H28" s="923"/>
      <c r="I28" s="923"/>
      <c r="J28" s="923"/>
      <c r="K28" s="923"/>
      <c r="L28" s="923"/>
      <c r="M28" s="923"/>
      <c r="N28" s="923"/>
      <c r="O28" s="923"/>
      <c r="P28" s="923"/>
      <c r="Q28" s="923"/>
      <c r="R28" s="923"/>
      <c r="S28" s="923">
        <f>Salary!I30</f>
        <v>900</v>
      </c>
      <c r="T28" s="923"/>
      <c r="U28" s="923"/>
      <c r="V28" s="918"/>
      <c r="W28" s="919"/>
      <c r="X28" s="920"/>
      <c r="Y28" s="161"/>
    </row>
    <row r="29" spans="1:25" ht="18" customHeight="1">
      <c r="A29" s="161"/>
      <c r="B29" s="161"/>
      <c r="C29" s="175"/>
      <c r="D29" s="297" t="s">
        <v>324</v>
      </c>
      <c r="E29" s="923" t="s">
        <v>183</v>
      </c>
      <c r="F29" s="923"/>
      <c r="G29" s="923"/>
      <c r="H29" s="923"/>
      <c r="I29" s="923"/>
      <c r="J29" s="923"/>
      <c r="K29" s="923"/>
      <c r="L29" s="923"/>
      <c r="M29" s="923"/>
      <c r="N29" s="923"/>
      <c r="O29" s="923"/>
      <c r="P29" s="923"/>
      <c r="Q29" s="923"/>
      <c r="R29" s="923"/>
      <c r="S29" s="923">
        <f>Salary!G30</f>
        <v>720</v>
      </c>
      <c r="T29" s="923"/>
      <c r="U29" s="923"/>
      <c r="V29" s="921"/>
      <c r="W29" s="848"/>
      <c r="X29" s="922"/>
      <c r="Y29" s="161"/>
    </row>
    <row r="30" spans="1:25" ht="18" customHeight="1">
      <c r="A30" s="161"/>
      <c r="B30" s="161"/>
      <c r="C30" s="176"/>
      <c r="D30" s="297" t="s">
        <v>325</v>
      </c>
      <c r="E30" s="941" t="s">
        <v>150</v>
      </c>
      <c r="F30" s="923"/>
      <c r="G30" s="923"/>
      <c r="H30" s="923"/>
      <c r="I30" s="923"/>
      <c r="J30" s="923"/>
      <c r="K30" s="923"/>
      <c r="L30" s="923"/>
      <c r="M30" s="923"/>
      <c r="N30" s="923"/>
      <c r="O30" s="923"/>
      <c r="P30" s="923"/>
      <c r="Q30" s="923"/>
      <c r="R30" s="923"/>
      <c r="S30" s="923">
        <f>Salary!T46</f>
        <v>0</v>
      </c>
      <c r="T30" s="923"/>
      <c r="U30" s="923"/>
      <c r="V30" s="902"/>
      <c r="W30" s="903"/>
      <c r="X30" s="904"/>
      <c r="Y30" s="161"/>
    </row>
    <row r="31" spans="1:25" ht="18" customHeight="1">
      <c r="A31" s="161"/>
      <c r="B31" s="161"/>
      <c r="C31" s="175">
        <v>3</v>
      </c>
      <c r="D31" s="839" t="s">
        <v>184</v>
      </c>
      <c r="E31" s="840"/>
      <c r="F31" s="840"/>
      <c r="G31" s="840"/>
      <c r="H31" s="840"/>
      <c r="I31" s="840"/>
      <c r="J31" s="840"/>
      <c r="K31" s="840"/>
      <c r="L31" s="840"/>
      <c r="M31" s="840"/>
      <c r="N31" s="840"/>
      <c r="O31" s="840"/>
      <c r="P31" s="840"/>
      <c r="Q31" s="840"/>
      <c r="R31" s="840"/>
      <c r="S31" s="840"/>
      <c r="T31" s="840"/>
      <c r="U31" s="841"/>
      <c r="V31" s="839">
        <f>V20-V21</f>
        <v>126005</v>
      </c>
      <c r="W31" s="840"/>
      <c r="X31" s="841"/>
      <c r="Y31" s="161"/>
    </row>
    <row r="32" spans="1:25" ht="18" customHeight="1">
      <c r="A32" s="161"/>
      <c r="B32" s="161"/>
      <c r="C32" s="174">
        <v>4</v>
      </c>
      <c r="D32" s="839" t="s">
        <v>185</v>
      </c>
      <c r="E32" s="840"/>
      <c r="F32" s="840"/>
      <c r="G32" s="840"/>
      <c r="H32" s="840"/>
      <c r="I32" s="840"/>
      <c r="J32" s="840"/>
      <c r="K32" s="840"/>
      <c r="L32" s="840"/>
      <c r="M32" s="840"/>
      <c r="N32" s="840"/>
      <c r="O32" s="840"/>
      <c r="P32" s="840"/>
      <c r="Q32" s="840"/>
      <c r="R32" s="840"/>
      <c r="S32" s="840"/>
      <c r="T32" s="840"/>
      <c r="U32" s="841"/>
      <c r="V32" s="839"/>
      <c r="W32" s="840"/>
      <c r="X32" s="841"/>
      <c r="Y32" s="161"/>
    </row>
    <row r="33" spans="1:25" ht="18" customHeight="1">
      <c r="A33" s="161"/>
      <c r="B33" s="161"/>
      <c r="C33" s="175"/>
      <c r="D33" s="167" t="s">
        <v>80</v>
      </c>
      <c r="E33" s="839" t="s">
        <v>186</v>
      </c>
      <c r="F33" s="840"/>
      <c r="G33" s="840"/>
      <c r="H33" s="840"/>
      <c r="I33" s="840"/>
      <c r="J33" s="840"/>
      <c r="K33" s="840"/>
      <c r="L33" s="840"/>
      <c r="M33" s="840"/>
      <c r="N33" s="840"/>
      <c r="O33" s="840"/>
      <c r="P33" s="840"/>
      <c r="Q33" s="840"/>
      <c r="R33" s="841"/>
      <c r="S33" s="918">
        <f>'Other Deails'!H33</f>
        <v>5250</v>
      </c>
      <c r="T33" s="919"/>
      <c r="U33" s="920"/>
      <c r="V33" s="918">
        <f>S33</f>
        <v>5250</v>
      </c>
      <c r="W33" s="919"/>
      <c r="X33" s="920"/>
      <c r="Y33" s="161"/>
    </row>
    <row r="34" spans="1:25" ht="18" customHeight="1">
      <c r="A34" s="161"/>
      <c r="B34" s="161"/>
      <c r="C34" s="176"/>
      <c r="D34" s="167" t="s">
        <v>12</v>
      </c>
      <c r="E34" s="839" t="s">
        <v>187</v>
      </c>
      <c r="F34" s="840"/>
      <c r="G34" s="840"/>
      <c r="H34" s="840"/>
      <c r="I34" s="840"/>
      <c r="J34" s="840"/>
      <c r="K34" s="840"/>
      <c r="L34" s="840"/>
      <c r="M34" s="840"/>
      <c r="N34" s="840"/>
      <c r="O34" s="840"/>
      <c r="P34" s="840"/>
      <c r="Q34" s="840"/>
      <c r="R34" s="841"/>
      <c r="S34" s="902"/>
      <c r="T34" s="903"/>
      <c r="U34" s="904"/>
      <c r="V34" s="902"/>
      <c r="W34" s="903"/>
      <c r="X34" s="904"/>
      <c r="Y34" s="161"/>
    </row>
    <row r="35" spans="1:25" ht="18" customHeight="1">
      <c r="A35" s="161"/>
      <c r="B35" s="161"/>
      <c r="C35" s="157">
        <v>5</v>
      </c>
      <c r="D35" s="839" t="s">
        <v>188</v>
      </c>
      <c r="E35" s="840"/>
      <c r="F35" s="840"/>
      <c r="G35" s="840"/>
      <c r="H35" s="840"/>
      <c r="I35" s="840"/>
      <c r="J35" s="840"/>
      <c r="K35" s="840"/>
      <c r="L35" s="840"/>
      <c r="M35" s="840"/>
      <c r="N35" s="840"/>
      <c r="O35" s="840"/>
      <c r="P35" s="840"/>
      <c r="Q35" s="840"/>
      <c r="R35" s="840"/>
      <c r="S35" s="840"/>
      <c r="T35" s="840"/>
      <c r="U35" s="841"/>
      <c r="V35" s="839">
        <f>V31-V33</f>
        <v>120755</v>
      </c>
      <c r="W35" s="840"/>
      <c r="X35" s="841"/>
      <c r="Y35" s="161"/>
    </row>
    <row r="36" spans="1:25" ht="18" customHeight="1">
      <c r="A36" s="161"/>
      <c r="B36" s="161"/>
      <c r="C36" s="157">
        <v>6</v>
      </c>
      <c r="D36" s="839" t="s">
        <v>189</v>
      </c>
      <c r="E36" s="840"/>
      <c r="F36" s="840"/>
      <c r="G36" s="840"/>
      <c r="H36" s="840"/>
      <c r="I36" s="840"/>
      <c r="J36" s="840"/>
      <c r="K36" s="840"/>
      <c r="L36" s="840"/>
      <c r="M36" s="840"/>
      <c r="N36" s="840"/>
      <c r="O36" s="840"/>
      <c r="P36" s="917" t="s">
        <v>190</v>
      </c>
      <c r="Q36" s="917"/>
      <c r="R36" s="917"/>
      <c r="S36" s="917" t="s">
        <v>191</v>
      </c>
      <c r="T36" s="917"/>
      <c r="U36" s="917"/>
      <c r="V36" s="918"/>
      <c r="W36" s="919"/>
      <c r="X36" s="920"/>
      <c r="Y36" s="161"/>
    </row>
    <row r="37" spans="1:25" ht="18" customHeight="1">
      <c r="A37" s="161"/>
      <c r="B37" s="161"/>
      <c r="C37" s="175"/>
      <c r="D37" s="177" t="s">
        <v>85</v>
      </c>
      <c r="E37" s="839" t="s">
        <v>193</v>
      </c>
      <c r="F37" s="840"/>
      <c r="G37" s="840"/>
      <c r="H37" s="840"/>
      <c r="I37" s="840"/>
      <c r="J37" s="840"/>
      <c r="K37" s="840"/>
      <c r="L37" s="840"/>
      <c r="M37" s="840"/>
      <c r="N37" s="840"/>
      <c r="O37" s="841"/>
      <c r="P37" s="923">
        <f>Salary!T53</f>
        <v>0</v>
      </c>
      <c r="Q37" s="923"/>
      <c r="R37" s="923"/>
      <c r="S37" s="923">
        <f>IF(10000&gt;=P37,P37,10000)</f>
        <v>0</v>
      </c>
      <c r="T37" s="923"/>
      <c r="U37" s="923"/>
      <c r="V37" s="921"/>
      <c r="W37" s="848"/>
      <c r="X37" s="922"/>
      <c r="Y37" s="161"/>
    </row>
    <row r="38" spans="1:25" ht="18" customHeight="1">
      <c r="A38" s="161"/>
      <c r="B38" s="161"/>
      <c r="C38" s="175"/>
      <c r="D38" s="177" t="s">
        <v>32</v>
      </c>
      <c r="E38" s="839" t="s">
        <v>194</v>
      </c>
      <c r="F38" s="840"/>
      <c r="G38" s="840"/>
      <c r="H38" s="840"/>
      <c r="I38" s="840"/>
      <c r="J38" s="840"/>
      <c r="K38" s="840"/>
      <c r="L38" s="840"/>
      <c r="M38" s="840"/>
      <c r="N38" s="840"/>
      <c r="O38" s="841"/>
      <c r="P38" s="923">
        <f>Salary!T58</f>
        <v>0</v>
      </c>
      <c r="Q38" s="923"/>
      <c r="R38" s="923"/>
      <c r="S38" s="923">
        <f>IF(10000&gt;=P38,P38,10000)</f>
        <v>0</v>
      </c>
      <c r="T38" s="923"/>
      <c r="U38" s="923"/>
      <c r="V38" s="921"/>
      <c r="W38" s="848"/>
      <c r="X38" s="922"/>
      <c r="Y38" s="161"/>
    </row>
    <row r="39" spans="1:25" ht="18" customHeight="1">
      <c r="A39" s="161"/>
      <c r="B39" s="161"/>
      <c r="C39" s="175"/>
      <c r="D39" s="177" t="s">
        <v>86</v>
      </c>
      <c r="E39" s="845" t="s">
        <v>341</v>
      </c>
      <c r="F39" s="930"/>
      <c r="G39" s="930"/>
      <c r="H39" s="930"/>
      <c r="I39" s="930"/>
      <c r="J39" s="930"/>
      <c r="K39" s="930"/>
      <c r="L39" s="930"/>
      <c r="M39" s="930"/>
      <c r="N39" s="930"/>
      <c r="O39" s="931"/>
      <c r="P39" s="923">
        <f>Salary!T54</f>
        <v>0</v>
      </c>
      <c r="Q39" s="923"/>
      <c r="R39" s="923"/>
      <c r="S39" s="923">
        <f>P39</f>
        <v>0</v>
      </c>
      <c r="T39" s="923"/>
      <c r="U39" s="923"/>
      <c r="V39" s="921"/>
      <c r="W39" s="848"/>
      <c r="X39" s="922"/>
      <c r="Y39" s="161"/>
    </row>
    <row r="40" spans="1:25" ht="33" customHeight="1">
      <c r="A40" s="161"/>
      <c r="B40" s="161"/>
      <c r="C40" s="175"/>
      <c r="D40" s="177" t="s">
        <v>33</v>
      </c>
      <c r="E40" s="855" t="s">
        <v>196</v>
      </c>
      <c r="F40" s="846"/>
      <c r="G40" s="846"/>
      <c r="H40" s="846"/>
      <c r="I40" s="846"/>
      <c r="J40" s="846"/>
      <c r="K40" s="846"/>
      <c r="L40" s="846"/>
      <c r="M40" s="846"/>
      <c r="N40" s="846"/>
      <c r="O40" s="847"/>
      <c r="P40" s="923">
        <f>Salary!T55</f>
        <v>0</v>
      </c>
      <c r="Q40" s="923"/>
      <c r="R40" s="923"/>
      <c r="S40" s="923">
        <f>IF(40000&gt;=P40,P40,40000)</f>
        <v>0</v>
      </c>
      <c r="T40" s="923"/>
      <c r="U40" s="923"/>
      <c r="V40" s="921"/>
      <c r="W40" s="848"/>
      <c r="X40" s="922"/>
      <c r="Y40" s="161"/>
    </row>
    <row r="41" spans="1:25">
      <c r="A41" s="161"/>
      <c r="B41" s="161"/>
      <c r="C41" s="175"/>
      <c r="D41" s="177" t="s">
        <v>195</v>
      </c>
      <c r="E41" s="845" t="s">
        <v>479</v>
      </c>
      <c r="F41" s="846"/>
      <c r="G41" s="846"/>
      <c r="H41" s="846"/>
      <c r="I41" s="846"/>
      <c r="J41" s="846"/>
      <c r="K41" s="846"/>
      <c r="L41" s="846"/>
      <c r="M41" s="846"/>
      <c r="N41" s="846"/>
      <c r="O41" s="847"/>
      <c r="P41" s="923">
        <f>Salary!T56</f>
        <v>0</v>
      </c>
      <c r="Q41" s="923"/>
      <c r="R41" s="923"/>
      <c r="S41" s="923">
        <f>IF(40000&gt;=P41,P41,40000)</f>
        <v>0</v>
      </c>
      <c r="T41" s="923"/>
      <c r="U41" s="923"/>
      <c r="V41" s="921"/>
      <c r="W41" s="848"/>
      <c r="X41" s="922"/>
      <c r="Y41" s="161"/>
    </row>
    <row r="42" spans="1:25" ht="18" customHeight="1">
      <c r="A42" s="161"/>
      <c r="B42" s="161"/>
      <c r="C42" s="175"/>
      <c r="D42" s="177" t="s">
        <v>197</v>
      </c>
      <c r="E42" s="855" t="str">
        <f>Salary!D62</f>
        <v>Others [ if any ]</v>
      </c>
      <c r="F42" s="846"/>
      <c r="G42" s="846"/>
      <c r="H42" s="846"/>
      <c r="I42" s="846"/>
      <c r="J42" s="846"/>
      <c r="K42" s="846"/>
      <c r="L42" s="846"/>
      <c r="M42" s="846"/>
      <c r="N42" s="846"/>
      <c r="O42" s="847"/>
      <c r="P42" s="923">
        <f>Salary!T62</f>
        <v>0</v>
      </c>
      <c r="Q42" s="923"/>
      <c r="R42" s="923"/>
      <c r="S42" s="923">
        <f>IF(50000&gt;=P42,P42,50000)</f>
        <v>0</v>
      </c>
      <c r="T42" s="923"/>
      <c r="U42" s="923"/>
      <c r="V42" s="921"/>
      <c r="W42" s="848"/>
      <c r="X42" s="922"/>
      <c r="Y42" s="161"/>
    </row>
    <row r="43" spans="1:25" ht="18" customHeight="1">
      <c r="A43" s="161"/>
      <c r="B43" s="161"/>
      <c r="C43" s="175"/>
      <c r="D43" s="177" t="s">
        <v>198</v>
      </c>
      <c r="E43" s="855" t="str">
        <f>Salary!D62</f>
        <v>Others [ if any ]</v>
      </c>
      <c r="F43" s="846"/>
      <c r="G43" s="846"/>
      <c r="H43" s="846"/>
      <c r="I43" s="846"/>
      <c r="J43" s="846"/>
      <c r="K43" s="846"/>
      <c r="L43" s="846"/>
      <c r="M43" s="846"/>
      <c r="N43" s="846"/>
      <c r="O43" s="846"/>
      <c r="P43" s="923">
        <f>Salary!T63</f>
        <v>0</v>
      </c>
      <c r="Q43" s="923"/>
      <c r="R43" s="923"/>
      <c r="S43" s="923">
        <f>P43</f>
        <v>0</v>
      </c>
      <c r="T43" s="923"/>
      <c r="U43" s="923"/>
      <c r="V43" s="902"/>
      <c r="W43" s="903"/>
      <c r="X43" s="904"/>
      <c r="Y43" s="161"/>
    </row>
    <row r="44" spans="1:25" ht="18" customHeight="1">
      <c r="A44" s="161"/>
      <c r="B44" s="161"/>
      <c r="C44" s="157">
        <v>7</v>
      </c>
      <c r="D44" s="839" t="s">
        <v>200</v>
      </c>
      <c r="E44" s="840"/>
      <c r="F44" s="840"/>
      <c r="G44" s="840"/>
      <c r="H44" s="840"/>
      <c r="I44" s="840"/>
      <c r="J44" s="840"/>
      <c r="K44" s="840"/>
      <c r="L44" s="840"/>
      <c r="M44" s="840"/>
      <c r="N44" s="840"/>
      <c r="O44" s="840"/>
      <c r="P44" s="840"/>
      <c r="Q44" s="840"/>
      <c r="R44" s="840"/>
      <c r="S44" s="840"/>
      <c r="T44" s="840"/>
      <c r="U44" s="841"/>
      <c r="V44" s="923">
        <f>S43+S42+S41+S40+S39+S38+S37</f>
        <v>0</v>
      </c>
      <c r="W44" s="923"/>
      <c r="X44" s="923"/>
      <c r="Y44" s="161"/>
    </row>
    <row r="45" spans="1:25" ht="18" customHeight="1">
      <c r="A45" s="161"/>
      <c r="B45" s="161"/>
      <c r="C45" s="176">
        <v>8</v>
      </c>
      <c r="D45" s="839" t="s">
        <v>201</v>
      </c>
      <c r="E45" s="840"/>
      <c r="F45" s="840"/>
      <c r="G45" s="840"/>
      <c r="H45" s="840"/>
      <c r="I45" s="840"/>
      <c r="J45" s="840"/>
      <c r="K45" s="840"/>
      <c r="L45" s="840"/>
      <c r="M45" s="840"/>
      <c r="N45" s="840"/>
      <c r="O45" s="840"/>
      <c r="P45" s="840"/>
      <c r="Q45" s="840"/>
      <c r="R45" s="840"/>
      <c r="S45" s="840"/>
      <c r="T45" s="840"/>
      <c r="U45" s="841"/>
      <c r="V45" s="923">
        <f>V35-V44</f>
        <v>120755</v>
      </c>
      <c r="W45" s="923"/>
      <c r="X45" s="923"/>
      <c r="Y45" s="161"/>
    </row>
    <row r="46" spans="1:25" ht="18" customHeight="1">
      <c r="A46" s="161"/>
      <c r="B46" s="161"/>
      <c r="C46" s="157">
        <v>9</v>
      </c>
      <c r="D46" s="839" t="s">
        <v>202</v>
      </c>
      <c r="E46" s="840"/>
      <c r="F46" s="840"/>
      <c r="G46" s="840"/>
      <c r="H46" s="840"/>
      <c r="I46" s="840"/>
      <c r="J46" s="840"/>
      <c r="K46" s="840"/>
      <c r="L46" s="840"/>
      <c r="M46" s="840"/>
      <c r="N46" s="840"/>
      <c r="O46" s="840"/>
      <c r="P46" s="917" t="s">
        <v>190</v>
      </c>
      <c r="Q46" s="917"/>
      <c r="R46" s="917"/>
      <c r="S46" s="917" t="s">
        <v>191</v>
      </c>
      <c r="T46" s="917"/>
      <c r="U46" s="917"/>
      <c r="V46" s="918"/>
      <c r="W46" s="919"/>
      <c r="X46" s="920"/>
      <c r="Y46" s="161"/>
    </row>
    <row r="47" spans="1:25" ht="18" customHeight="1">
      <c r="A47" s="161"/>
      <c r="B47" s="161"/>
      <c r="C47" s="175"/>
      <c r="D47" s="177" t="s">
        <v>85</v>
      </c>
      <c r="E47" s="839" t="s">
        <v>203</v>
      </c>
      <c r="F47" s="840"/>
      <c r="G47" s="840"/>
      <c r="H47" s="840"/>
      <c r="I47" s="840"/>
      <c r="J47" s="840"/>
      <c r="K47" s="840"/>
      <c r="L47" s="840"/>
      <c r="M47" s="840"/>
      <c r="N47" s="840"/>
      <c r="O47" s="840"/>
      <c r="P47" s="911">
        <f>Salary!K30</f>
        <v>24000</v>
      </c>
      <c r="Q47" s="911"/>
      <c r="R47" s="911"/>
      <c r="S47" s="911">
        <f t="shared" ref="S47:S55" si="0">P47</f>
        <v>24000</v>
      </c>
      <c r="T47" s="911"/>
      <c r="U47" s="911"/>
      <c r="V47" s="921"/>
      <c r="W47" s="848"/>
      <c r="X47" s="922"/>
      <c r="Y47" s="161"/>
    </row>
    <row r="48" spans="1:25" ht="18" customHeight="1">
      <c r="A48" s="161"/>
      <c r="B48" s="161"/>
      <c r="C48" s="175"/>
      <c r="D48" s="177" t="s">
        <v>32</v>
      </c>
      <c r="E48" s="839" t="s">
        <v>204</v>
      </c>
      <c r="F48" s="840"/>
      <c r="G48" s="840"/>
      <c r="H48" s="840"/>
      <c r="I48" s="840"/>
      <c r="J48" s="840"/>
      <c r="K48" s="840"/>
      <c r="L48" s="840"/>
      <c r="M48" s="840"/>
      <c r="N48" s="840"/>
      <c r="O48" s="840"/>
      <c r="P48" s="911">
        <f>Salary!M30</f>
        <v>1200</v>
      </c>
      <c r="Q48" s="911"/>
      <c r="R48" s="911"/>
      <c r="S48" s="911">
        <f t="shared" si="0"/>
        <v>1200</v>
      </c>
      <c r="T48" s="911"/>
      <c r="U48" s="911"/>
      <c r="V48" s="921"/>
      <c r="W48" s="848"/>
      <c r="X48" s="922"/>
      <c r="Y48" s="161"/>
    </row>
    <row r="49" spans="1:25" ht="18" customHeight="1">
      <c r="A49" s="161"/>
      <c r="B49" s="161"/>
      <c r="C49" s="175"/>
      <c r="D49" s="177" t="s">
        <v>86</v>
      </c>
      <c r="E49" s="839" t="s">
        <v>205</v>
      </c>
      <c r="F49" s="840"/>
      <c r="G49" s="840"/>
      <c r="H49" s="840"/>
      <c r="I49" s="840"/>
      <c r="J49" s="840"/>
      <c r="K49" s="840"/>
      <c r="L49" s="840"/>
      <c r="M49" s="840"/>
      <c r="N49" s="840"/>
      <c r="O49" s="840"/>
      <c r="P49" s="911">
        <f>Salary!T67</f>
        <v>0</v>
      </c>
      <c r="Q49" s="911"/>
      <c r="R49" s="911"/>
      <c r="S49" s="911">
        <f t="shared" si="0"/>
        <v>0</v>
      </c>
      <c r="T49" s="911"/>
      <c r="U49" s="911"/>
      <c r="V49" s="921"/>
      <c r="W49" s="848"/>
      <c r="X49" s="922"/>
      <c r="Y49" s="161"/>
    </row>
    <row r="50" spans="1:25" ht="18" customHeight="1">
      <c r="A50" s="161"/>
      <c r="B50" s="161"/>
      <c r="C50" s="175"/>
      <c r="D50" s="177" t="s">
        <v>33</v>
      </c>
      <c r="E50" s="855" t="s">
        <v>206</v>
      </c>
      <c r="F50" s="846"/>
      <c r="G50" s="846"/>
      <c r="H50" s="846"/>
      <c r="I50" s="846"/>
      <c r="J50" s="846"/>
      <c r="K50" s="846"/>
      <c r="L50" s="846"/>
      <c r="M50" s="846"/>
      <c r="N50" s="846"/>
      <c r="O50" s="846"/>
      <c r="P50" s="911">
        <f>Salary!O30</f>
        <v>0</v>
      </c>
      <c r="Q50" s="911"/>
      <c r="R50" s="911"/>
      <c r="S50" s="911">
        <f t="shared" si="0"/>
        <v>0</v>
      </c>
      <c r="T50" s="911"/>
      <c r="U50" s="911"/>
      <c r="V50" s="921"/>
      <c r="W50" s="848"/>
      <c r="X50" s="922"/>
      <c r="Y50" s="161"/>
    </row>
    <row r="51" spans="1:25" ht="18" customHeight="1">
      <c r="A51" s="161"/>
      <c r="B51" s="161"/>
      <c r="C51" s="175"/>
      <c r="D51" s="177" t="s">
        <v>195</v>
      </c>
      <c r="E51" s="845" t="s">
        <v>265</v>
      </c>
      <c r="F51" s="846"/>
      <c r="G51" s="846"/>
      <c r="H51" s="846"/>
      <c r="I51" s="846"/>
      <c r="J51" s="846"/>
      <c r="K51" s="846"/>
      <c r="L51" s="846"/>
      <c r="M51" s="846"/>
      <c r="N51" s="846"/>
      <c r="O51" s="846"/>
      <c r="P51" s="911">
        <f>Salary!U30</f>
        <v>0</v>
      </c>
      <c r="Q51" s="911"/>
      <c r="R51" s="911"/>
      <c r="S51" s="911">
        <f t="shared" si="0"/>
        <v>0</v>
      </c>
      <c r="T51" s="911"/>
      <c r="U51" s="911"/>
      <c r="V51" s="921"/>
      <c r="W51" s="848"/>
      <c r="X51" s="922"/>
      <c r="Y51" s="161"/>
    </row>
    <row r="52" spans="1:25" ht="33.75" customHeight="1">
      <c r="A52" s="161"/>
      <c r="B52" s="161"/>
      <c r="C52" s="175"/>
      <c r="D52" s="177" t="s">
        <v>197</v>
      </c>
      <c r="E52" s="845" t="s">
        <v>272</v>
      </c>
      <c r="F52" s="846"/>
      <c r="G52" s="846"/>
      <c r="H52" s="846"/>
      <c r="I52" s="846"/>
      <c r="J52" s="846"/>
      <c r="K52" s="846"/>
      <c r="L52" s="846"/>
      <c r="M52" s="846"/>
      <c r="N52" s="846"/>
      <c r="O52" s="846"/>
      <c r="P52" s="911">
        <f>Salary!T68</f>
        <v>0</v>
      </c>
      <c r="Q52" s="911"/>
      <c r="R52" s="911"/>
      <c r="S52" s="911">
        <f t="shared" si="0"/>
        <v>0</v>
      </c>
      <c r="T52" s="911"/>
      <c r="U52" s="911"/>
      <c r="V52" s="921"/>
      <c r="W52" s="848"/>
      <c r="X52" s="922"/>
      <c r="Y52" s="161"/>
    </row>
    <row r="53" spans="1:25" ht="18" customHeight="1">
      <c r="A53" s="161"/>
      <c r="B53" s="161"/>
      <c r="C53" s="175"/>
      <c r="D53" s="177" t="s">
        <v>198</v>
      </c>
      <c r="E53" s="839" t="s">
        <v>208</v>
      </c>
      <c r="F53" s="840"/>
      <c r="G53" s="840"/>
      <c r="H53" s="840"/>
      <c r="I53" s="840"/>
      <c r="J53" s="840"/>
      <c r="K53" s="840"/>
      <c r="L53" s="840"/>
      <c r="M53" s="840"/>
      <c r="N53" s="840"/>
      <c r="O53" s="840"/>
      <c r="P53" s="911">
        <f>Salary!M34+Salary!M35+Salary!M36+Salary!M37+Salary!M38</f>
        <v>0</v>
      </c>
      <c r="Q53" s="911"/>
      <c r="R53" s="911"/>
      <c r="S53" s="911">
        <f t="shared" si="0"/>
        <v>0</v>
      </c>
      <c r="T53" s="911"/>
      <c r="U53" s="911"/>
      <c r="V53" s="921"/>
      <c r="W53" s="848"/>
      <c r="X53" s="922"/>
      <c r="Y53" s="161"/>
    </row>
    <row r="54" spans="1:25" ht="18" customHeight="1">
      <c r="A54" s="161"/>
      <c r="B54" s="161"/>
      <c r="C54" s="175"/>
      <c r="D54" s="177" t="s">
        <v>209</v>
      </c>
      <c r="E54" s="839" t="s">
        <v>210</v>
      </c>
      <c r="F54" s="840"/>
      <c r="G54" s="840"/>
      <c r="H54" s="840"/>
      <c r="I54" s="840"/>
      <c r="J54" s="840"/>
      <c r="K54" s="840"/>
      <c r="L54" s="840"/>
      <c r="M54" s="840"/>
      <c r="N54" s="840"/>
      <c r="O54" s="840"/>
      <c r="P54" s="911">
        <f>Salary!T69</f>
        <v>0</v>
      </c>
      <c r="Q54" s="911"/>
      <c r="R54" s="911"/>
      <c r="S54" s="911">
        <f t="shared" si="0"/>
        <v>0</v>
      </c>
      <c r="T54" s="911"/>
      <c r="U54" s="911"/>
      <c r="V54" s="921"/>
      <c r="W54" s="848"/>
      <c r="X54" s="922"/>
      <c r="Y54" s="161"/>
    </row>
    <row r="55" spans="1:25" ht="18" customHeight="1">
      <c r="A55" s="161"/>
      <c r="B55" s="161"/>
      <c r="C55" s="175"/>
      <c r="D55" s="177" t="s">
        <v>211</v>
      </c>
      <c r="E55" s="839" t="s">
        <v>212</v>
      </c>
      <c r="F55" s="840"/>
      <c r="G55" s="840"/>
      <c r="H55" s="840"/>
      <c r="I55" s="840"/>
      <c r="J55" s="840"/>
      <c r="K55" s="840"/>
      <c r="L55" s="840"/>
      <c r="M55" s="840"/>
      <c r="N55" s="840"/>
      <c r="O55" s="840"/>
      <c r="P55" s="911">
        <f>Salary!T70</f>
        <v>0</v>
      </c>
      <c r="Q55" s="911"/>
      <c r="R55" s="911"/>
      <c r="S55" s="911">
        <f t="shared" si="0"/>
        <v>0</v>
      </c>
      <c r="T55" s="911"/>
      <c r="U55" s="911"/>
      <c r="V55" s="921"/>
      <c r="W55" s="848"/>
      <c r="X55" s="922"/>
      <c r="Y55" s="161"/>
    </row>
    <row r="56" spans="1:25" ht="18" customHeight="1">
      <c r="A56" s="161"/>
      <c r="B56" s="161"/>
      <c r="C56" s="175"/>
      <c r="D56" s="177" t="s">
        <v>213</v>
      </c>
      <c r="E56" s="855" t="s">
        <v>214</v>
      </c>
      <c r="F56" s="846"/>
      <c r="G56" s="846"/>
      <c r="H56" s="846"/>
      <c r="I56" s="846"/>
      <c r="J56" s="846"/>
      <c r="K56" s="846"/>
      <c r="L56" s="846"/>
      <c r="M56" s="846"/>
      <c r="N56" s="846"/>
      <c r="O56" s="846"/>
      <c r="P56" s="911">
        <f>Salary!T71</f>
        <v>0</v>
      </c>
      <c r="Q56" s="911"/>
      <c r="R56" s="911"/>
      <c r="S56" s="911">
        <f>IF(10000&gt;=P56,P56,10000)</f>
        <v>0</v>
      </c>
      <c r="T56" s="911"/>
      <c r="U56" s="911"/>
      <c r="V56" s="921"/>
      <c r="W56" s="848"/>
      <c r="X56" s="922"/>
      <c r="Y56" s="161"/>
    </row>
    <row r="57" spans="1:25" ht="18" customHeight="1">
      <c r="A57" s="161"/>
      <c r="B57" s="161"/>
      <c r="C57" s="175"/>
      <c r="D57" s="177" t="s">
        <v>215</v>
      </c>
      <c r="E57" s="855" t="s">
        <v>216</v>
      </c>
      <c r="F57" s="846"/>
      <c r="G57" s="846"/>
      <c r="H57" s="846"/>
      <c r="I57" s="846"/>
      <c r="J57" s="846"/>
      <c r="K57" s="846"/>
      <c r="L57" s="846"/>
      <c r="M57" s="846"/>
      <c r="N57" s="846"/>
      <c r="O57" s="846"/>
      <c r="P57" s="911">
        <f>Salary!T72</f>
        <v>0</v>
      </c>
      <c r="Q57" s="911"/>
      <c r="R57" s="911"/>
      <c r="S57" s="911">
        <f>P57</f>
        <v>0</v>
      </c>
      <c r="T57" s="911"/>
      <c r="U57" s="911"/>
      <c r="V57" s="921"/>
      <c r="W57" s="848"/>
      <c r="X57" s="922"/>
      <c r="Y57" s="161"/>
    </row>
    <row r="58" spans="1:25" ht="18" customHeight="1">
      <c r="A58" s="161"/>
      <c r="B58" s="161"/>
      <c r="C58" s="175"/>
      <c r="D58" s="177" t="s">
        <v>217</v>
      </c>
      <c r="E58" s="855" t="s">
        <v>218</v>
      </c>
      <c r="F58" s="846"/>
      <c r="G58" s="846"/>
      <c r="H58" s="846"/>
      <c r="I58" s="846"/>
      <c r="J58" s="846"/>
      <c r="K58" s="846"/>
      <c r="L58" s="846"/>
      <c r="M58" s="846"/>
      <c r="N58" s="846"/>
      <c r="O58" s="846"/>
      <c r="P58" s="911">
        <f>Salary!Q30</f>
        <v>0</v>
      </c>
      <c r="Q58" s="911"/>
      <c r="R58" s="911"/>
      <c r="S58" s="911">
        <f>P58</f>
        <v>0</v>
      </c>
      <c r="T58" s="911"/>
      <c r="U58" s="911"/>
      <c r="V58" s="921"/>
      <c r="W58" s="848"/>
      <c r="X58" s="922"/>
      <c r="Y58" s="161"/>
    </row>
    <row r="59" spans="1:25" ht="30.75" customHeight="1">
      <c r="A59" s="161"/>
      <c r="B59" s="161"/>
      <c r="C59" s="175"/>
      <c r="D59" s="177" t="s">
        <v>219</v>
      </c>
      <c r="E59" s="845" t="s">
        <v>305</v>
      </c>
      <c r="F59" s="846"/>
      <c r="G59" s="846"/>
      <c r="H59" s="846"/>
      <c r="I59" s="846"/>
      <c r="J59" s="846"/>
      <c r="K59" s="846"/>
      <c r="L59" s="846"/>
      <c r="M59" s="846"/>
      <c r="N59" s="846"/>
      <c r="O59" s="846"/>
      <c r="P59" s="911">
        <f>Salary!T75</f>
        <v>12000</v>
      </c>
      <c r="Q59" s="911"/>
      <c r="R59" s="911"/>
      <c r="S59" s="911">
        <f>P59</f>
        <v>12000</v>
      </c>
      <c r="T59" s="911"/>
      <c r="U59" s="911"/>
      <c r="V59" s="921"/>
      <c r="W59" s="848"/>
      <c r="X59" s="922"/>
      <c r="Y59" s="161"/>
    </row>
    <row r="60" spans="1:25" ht="30.75" customHeight="1">
      <c r="A60" s="161"/>
      <c r="B60" s="161"/>
      <c r="C60" s="175"/>
      <c r="D60" s="177" t="s">
        <v>220</v>
      </c>
      <c r="E60" s="845" t="s">
        <v>306</v>
      </c>
      <c r="F60" s="846"/>
      <c r="G60" s="846"/>
      <c r="H60" s="846"/>
      <c r="I60" s="846"/>
      <c r="J60" s="846"/>
      <c r="K60" s="846"/>
      <c r="L60" s="846"/>
      <c r="M60" s="846"/>
      <c r="N60" s="846"/>
      <c r="O60" s="846"/>
      <c r="P60" s="911">
        <f>Salary!T76</f>
        <v>0</v>
      </c>
      <c r="Q60" s="911"/>
      <c r="R60" s="911"/>
      <c r="S60" s="911">
        <f>P60</f>
        <v>0</v>
      </c>
      <c r="T60" s="911"/>
      <c r="U60" s="911"/>
      <c r="V60" s="921"/>
      <c r="W60" s="848"/>
      <c r="X60" s="922"/>
      <c r="Y60" s="161"/>
    </row>
    <row r="61" spans="1:25" ht="18" customHeight="1">
      <c r="A61" s="161"/>
      <c r="B61" s="161"/>
      <c r="C61" s="175"/>
      <c r="D61" s="297" t="s">
        <v>464</v>
      </c>
      <c r="E61" s="164" t="s">
        <v>192</v>
      </c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923">
        <f>Salary!T52</f>
        <v>0</v>
      </c>
      <c r="Q61" s="923"/>
      <c r="R61" s="923"/>
      <c r="S61" s="923">
        <f>IF(10000&gt;=P61,P61,10000)</f>
        <v>0</v>
      </c>
      <c r="T61" s="923"/>
      <c r="U61" s="923"/>
      <c r="V61" s="902"/>
      <c r="W61" s="903"/>
      <c r="X61" s="904"/>
      <c r="Y61" s="161"/>
    </row>
    <row r="62" spans="1:25" ht="18" customHeight="1">
      <c r="A62" s="161"/>
      <c r="B62" s="161"/>
      <c r="C62" s="157">
        <v>10</v>
      </c>
      <c r="D62" s="164" t="s">
        <v>223</v>
      </c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942">
        <f>SUM(S47:U61)</f>
        <v>37200</v>
      </c>
      <c r="Q62" s="942"/>
      <c r="R62" s="942"/>
      <c r="S62" s="911">
        <f>IF(100000&gt;=P62,P62,100000)</f>
        <v>37200</v>
      </c>
      <c r="T62" s="911"/>
      <c r="U62" s="911"/>
      <c r="V62" s="923">
        <f>S62</f>
        <v>37200</v>
      </c>
      <c r="W62" s="923"/>
      <c r="X62" s="923"/>
      <c r="Y62" s="161"/>
    </row>
    <row r="63" spans="1:25" ht="18" customHeight="1">
      <c r="A63" s="161"/>
      <c r="B63" s="161"/>
      <c r="C63" s="176">
        <v>11</v>
      </c>
      <c r="D63" s="839" t="s">
        <v>224</v>
      </c>
      <c r="E63" s="840"/>
      <c r="F63" s="840"/>
      <c r="G63" s="840"/>
      <c r="H63" s="840"/>
      <c r="I63" s="840"/>
      <c r="J63" s="840"/>
      <c r="K63" s="840"/>
      <c r="L63" s="840"/>
      <c r="M63" s="840"/>
      <c r="N63" s="840"/>
      <c r="O63" s="840"/>
      <c r="P63" s="840"/>
      <c r="Q63" s="840"/>
      <c r="R63" s="840"/>
      <c r="S63" s="840"/>
      <c r="T63" s="840"/>
      <c r="U63" s="841"/>
      <c r="V63" s="923">
        <f>V45-V62</f>
        <v>83555</v>
      </c>
      <c r="W63" s="923"/>
      <c r="X63" s="923"/>
      <c r="Y63" s="161"/>
    </row>
    <row r="64" spans="1:25" ht="18" customHeight="1">
      <c r="A64" s="161"/>
      <c r="B64" s="161"/>
      <c r="C64" s="176">
        <v>12</v>
      </c>
      <c r="D64" s="839" t="s">
        <v>225</v>
      </c>
      <c r="E64" s="840"/>
      <c r="F64" s="840"/>
      <c r="G64" s="840"/>
      <c r="H64" s="840"/>
      <c r="I64" s="840"/>
      <c r="J64" s="840"/>
      <c r="K64" s="840"/>
      <c r="L64" s="840"/>
      <c r="M64" s="840"/>
      <c r="N64" s="840"/>
      <c r="O64" s="840"/>
      <c r="P64" s="840"/>
      <c r="Q64" s="840"/>
      <c r="R64" s="840"/>
      <c r="S64" s="840"/>
      <c r="T64" s="840"/>
      <c r="U64" s="841"/>
      <c r="V64" s="923">
        <f>ROUND(V63,-1)</f>
        <v>83560</v>
      </c>
      <c r="W64" s="923"/>
      <c r="X64" s="923"/>
      <c r="Y64" s="161"/>
    </row>
    <row r="65" spans="1:25" ht="18" customHeight="1">
      <c r="A65" s="161"/>
      <c r="B65" s="161"/>
      <c r="C65" s="174">
        <v>13</v>
      </c>
      <c r="D65" s="839" t="s">
        <v>226</v>
      </c>
      <c r="E65" s="840"/>
      <c r="F65" s="840"/>
      <c r="G65" s="840"/>
      <c r="H65" s="840"/>
      <c r="I65" s="840"/>
      <c r="J65" s="840"/>
      <c r="K65" s="840"/>
      <c r="L65" s="840"/>
      <c r="M65" s="840"/>
      <c r="N65" s="840"/>
      <c r="O65" s="840"/>
      <c r="P65" s="840"/>
      <c r="Q65" s="840"/>
      <c r="R65" s="840"/>
      <c r="S65" s="840"/>
      <c r="T65" s="840"/>
      <c r="U65" s="841"/>
      <c r="V65" s="923">
        <f>IF('Other Deails'!A34=3,Calculation!K75,Calculation!T75)</f>
        <v>0</v>
      </c>
      <c r="W65" s="923"/>
      <c r="X65" s="923"/>
      <c r="Y65" s="161"/>
    </row>
    <row r="66" spans="1:25" ht="18" customHeight="1">
      <c r="A66" s="161"/>
      <c r="B66" s="161"/>
      <c r="C66" s="175"/>
      <c r="D66" s="915" t="s">
        <v>227</v>
      </c>
      <c r="E66" s="896"/>
      <c r="F66" s="896"/>
      <c r="G66" s="896"/>
      <c r="H66" s="896"/>
      <c r="I66" s="896"/>
      <c r="J66" s="896"/>
      <c r="K66" s="896"/>
      <c r="L66" s="897"/>
      <c r="M66" s="915" t="s">
        <v>228</v>
      </c>
      <c r="N66" s="896"/>
      <c r="O66" s="896"/>
      <c r="P66" s="896"/>
      <c r="Q66" s="896"/>
      <c r="R66" s="896"/>
      <c r="S66" s="896"/>
      <c r="T66" s="896"/>
      <c r="U66" s="897"/>
      <c r="V66" s="839"/>
      <c r="W66" s="840"/>
      <c r="X66" s="841"/>
      <c r="Y66" s="161"/>
    </row>
    <row r="67" spans="1:25" ht="18" customHeight="1">
      <c r="A67" s="161"/>
      <c r="B67" s="161"/>
      <c r="C67" s="175"/>
      <c r="D67" s="914" t="s">
        <v>229</v>
      </c>
      <c r="E67" s="914"/>
      <c r="F67" s="914"/>
      <c r="G67" s="914"/>
      <c r="H67" s="914"/>
      <c r="I67" s="914"/>
      <c r="J67" s="914"/>
      <c r="K67" s="914" t="s">
        <v>230</v>
      </c>
      <c r="L67" s="914"/>
      <c r="M67" s="943" t="s">
        <v>229</v>
      </c>
      <c r="N67" s="943"/>
      <c r="O67" s="943"/>
      <c r="P67" s="943"/>
      <c r="Q67" s="943"/>
      <c r="R67" s="943"/>
      <c r="S67" s="943"/>
      <c r="T67" s="914" t="s">
        <v>230</v>
      </c>
      <c r="U67" s="914"/>
      <c r="V67" s="839"/>
      <c r="W67" s="840"/>
      <c r="X67" s="841"/>
      <c r="Y67" s="161"/>
    </row>
    <row r="68" spans="1:25">
      <c r="A68" s="161"/>
      <c r="B68" s="161"/>
      <c r="C68" s="175"/>
      <c r="D68" s="908" t="s">
        <v>231</v>
      </c>
      <c r="E68" s="909"/>
      <c r="F68" s="909"/>
      <c r="G68" s="909"/>
      <c r="H68" s="909"/>
      <c r="I68" s="910"/>
      <c r="J68" s="179" t="s">
        <v>5</v>
      </c>
      <c r="K68" s="912">
        <v>0</v>
      </c>
      <c r="L68" s="913"/>
      <c r="M68" s="908" t="s">
        <v>232</v>
      </c>
      <c r="N68" s="909"/>
      <c r="O68" s="909"/>
      <c r="P68" s="909"/>
      <c r="Q68" s="909"/>
      <c r="R68" s="910"/>
      <c r="S68" s="179" t="s">
        <v>5</v>
      </c>
      <c r="T68" s="912">
        <v>0</v>
      </c>
      <c r="U68" s="913"/>
      <c r="V68" s="840"/>
      <c r="W68" s="840"/>
      <c r="X68" s="841"/>
      <c r="Y68" s="161"/>
    </row>
    <row r="69" spans="1:25">
      <c r="A69" s="161"/>
      <c r="B69" s="161"/>
      <c r="C69" s="175"/>
      <c r="D69" s="180"/>
      <c r="E69" s="900">
        <f>IF('Other Deails'!A34=3,(IF(V64&lt;=100000,V64,100000)),0)</f>
        <v>83560</v>
      </c>
      <c r="F69" s="900"/>
      <c r="G69" s="898">
        <f>IF(E69&lt;=100000,E69,100000)</f>
        <v>83560</v>
      </c>
      <c r="H69" s="898"/>
      <c r="I69" s="181"/>
      <c r="J69" s="182"/>
      <c r="K69" s="183"/>
      <c r="L69" s="184"/>
      <c r="M69" s="899">
        <f>IF('Other Deails'!A34=5,(IF(V64&lt;=135000,V64,135000)),0)</f>
        <v>0</v>
      </c>
      <c r="N69" s="900"/>
      <c r="O69" s="898">
        <f>IF(M69&lt;=100000,M69,100000)</f>
        <v>0</v>
      </c>
      <c r="P69" s="898"/>
      <c r="Q69" s="185"/>
      <c r="R69" s="181"/>
      <c r="S69" s="182"/>
      <c r="T69" s="183"/>
      <c r="U69" s="184"/>
      <c r="V69" s="165"/>
      <c r="W69" s="165"/>
      <c r="X69" s="166"/>
      <c r="Y69" s="161"/>
    </row>
    <row r="70" spans="1:25">
      <c r="A70" s="161"/>
      <c r="B70" s="161"/>
      <c r="C70" s="175"/>
      <c r="D70" s="916" t="s">
        <v>257</v>
      </c>
      <c r="E70" s="909"/>
      <c r="F70" s="909"/>
      <c r="G70" s="909"/>
      <c r="H70" s="909"/>
      <c r="I70" s="910"/>
      <c r="J70" s="186">
        <v>0.1</v>
      </c>
      <c r="K70" s="905">
        <f>ROUND(G71*0.1,0)</f>
        <v>0</v>
      </c>
      <c r="L70" s="906"/>
      <c r="M70" s="916" t="s">
        <v>258</v>
      </c>
      <c r="N70" s="909"/>
      <c r="O70" s="909"/>
      <c r="P70" s="909"/>
      <c r="Q70" s="909"/>
      <c r="R70" s="910"/>
      <c r="S70" s="186">
        <v>0.1</v>
      </c>
      <c r="T70" s="905">
        <f>ROUND(O71*0.1,0)</f>
        <v>0</v>
      </c>
      <c r="U70" s="906"/>
      <c r="V70" s="840"/>
      <c r="W70" s="840"/>
      <c r="X70" s="841"/>
      <c r="Y70" s="161"/>
    </row>
    <row r="71" spans="1:25">
      <c r="A71" s="161"/>
      <c r="B71" s="161"/>
      <c r="C71" s="175"/>
      <c r="D71" s="180"/>
      <c r="E71" s="900">
        <f>IF('Other Deails'!A34=3,(IF(V64&lt;=150000,V64-100000,50000)),0)</f>
        <v>-16440</v>
      </c>
      <c r="F71" s="900"/>
      <c r="G71" s="907">
        <f>IF(E71&lt;=0,0,E71)</f>
        <v>0</v>
      </c>
      <c r="H71" s="898"/>
      <c r="I71" s="181"/>
      <c r="J71" s="187"/>
      <c r="K71" s="188"/>
      <c r="L71" s="189"/>
      <c r="M71" s="899">
        <f>IF('Other Deails'!A34=5,(IF(V64&lt;=150000,V64-135000,15000)),0)</f>
        <v>0</v>
      </c>
      <c r="N71" s="900"/>
      <c r="O71" s="898">
        <f>IF(M71&lt;=0,0,M71)</f>
        <v>0</v>
      </c>
      <c r="P71" s="898"/>
      <c r="Q71" s="185"/>
      <c r="R71" s="181"/>
      <c r="S71" s="187"/>
      <c r="T71" s="188"/>
      <c r="U71" s="189"/>
      <c r="V71" s="165"/>
      <c r="W71" s="165"/>
      <c r="X71" s="166"/>
      <c r="Y71" s="161"/>
    </row>
    <row r="72" spans="1:25">
      <c r="A72" s="161"/>
      <c r="B72" s="161"/>
      <c r="C72" s="175"/>
      <c r="D72" s="908" t="s">
        <v>233</v>
      </c>
      <c r="E72" s="909"/>
      <c r="F72" s="909"/>
      <c r="G72" s="909"/>
      <c r="H72" s="909"/>
      <c r="I72" s="910"/>
      <c r="J72" s="186">
        <v>0.2</v>
      </c>
      <c r="K72" s="905">
        <f>ROUND(G73*0.2,0)</f>
        <v>0</v>
      </c>
      <c r="L72" s="906"/>
      <c r="M72" s="908" t="s">
        <v>233</v>
      </c>
      <c r="N72" s="909"/>
      <c r="O72" s="909"/>
      <c r="P72" s="909"/>
      <c r="Q72" s="909"/>
      <c r="R72" s="910"/>
      <c r="S72" s="186">
        <v>0.2</v>
      </c>
      <c r="T72" s="905">
        <f>ROUND(O73*0.2,0)</f>
        <v>0</v>
      </c>
      <c r="U72" s="906"/>
      <c r="V72" s="840"/>
      <c r="W72" s="840"/>
      <c r="X72" s="841"/>
      <c r="Y72" s="161"/>
    </row>
    <row r="73" spans="1:25">
      <c r="A73" s="161"/>
      <c r="B73" s="161"/>
      <c r="C73" s="175"/>
      <c r="D73" s="180"/>
      <c r="E73" s="900">
        <f>IF('Other Deails'!A34=3,(IF(V64&lt;=250000,V64-150000,100000)),0)</f>
        <v>-66440</v>
      </c>
      <c r="F73" s="900"/>
      <c r="G73" s="907">
        <f>IF(E73&lt;=0,0,E73)</f>
        <v>0</v>
      </c>
      <c r="H73" s="898"/>
      <c r="I73" s="181"/>
      <c r="J73" s="187"/>
      <c r="K73" s="188"/>
      <c r="L73" s="189"/>
      <c r="M73" s="899">
        <f>IF('Other Deails'!A34=5,(IF(V64&lt;=250000,V64-150000,100000)),0)</f>
        <v>0</v>
      </c>
      <c r="N73" s="900"/>
      <c r="O73" s="898">
        <f>IF(M73&lt;=0,0,M73)</f>
        <v>0</v>
      </c>
      <c r="P73" s="898"/>
      <c r="Q73" s="185"/>
      <c r="R73" s="181"/>
      <c r="S73" s="187"/>
      <c r="T73" s="188"/>
      <c r="U73" s="189"/>
      <c r="V73" s="165"/>
      <c r="W73" s="165"/>
      <c r="X73" s="166"/>
      <c r="Y73" s="161"/>
    </row>
    <row r="74" spans="1:25">
      <c r="A74" s="161"/>
      <c r="B74" s="161"/>
      <c r="C74" s="175"/>
      <c r="D74" s="908" t="s">
        <v>234</v>
      </c>
      <c r="E74" s="909"/>
      <c r="F74" s="909"/>
      <c r="G74" s="909"/>
      <c r="H74" s="909"/>
      <c r="I74" s="910"/>
      <c r="J74" s="186">
        <v>0.3</v>
      </c>
      <c r="K74" s="905">
        <f>ROUND(G75*0.3,0)</f>
        <v>0</v>
      </c>
      <c r="L74" s="906"/>
      <c r="M74" s="908" t="s">
        <v>234</v>
      </c>
      <c r="N74" s="909"/>
      <c r="O74" s="909"/>
      <c r="P74" s="909"/>
      <c r="Q74" s="909"/>
      <c r="R74" s="910"/>
      <c r="S74" s="186">
        <v>0.3</v>
      </c>
      <c r="T74" s="905">
        <f>ROUND(O75*0.3,0)</f>
        <v>0</v>
      </c>
      <c r="U74" s="906"/>
      <c r="V74" s="840"/>
      <c r="W74" s="840"/>
      <c r="X74" s="841"/>
      <c r="Y74" s="161"/>
    </row>
    <row r="75" spans="1:25">
      <c r="A75" s="161"/>
      <c r="B75" s="161"/>
      <c r="C75" s="176"/>
      <c r="D75" s="180"/>
      <c r="E75" s="900">
        <f>IF('Other Deails'!A34=3,(IF(V64&gt;=250001,V64-250000,0)),0)</f>
        <v>0</v>
      </c>
      <c r="F75" s="900"/>
      <c r="G75" s="907">
        <f>IF(E75&gt;=0,E75,0)</f>
        <v>0</v>
      </c>
      <c r="H75" s="898"/>
      <c r="I75" s="181"/>
      <c r="J75" s="187"/>
      <c r="K75" s="944">
        <f>SUM(K68:K74)</f>
        <v>0</v>
      </c>
      <c r="L75" s="945"/>
      <c r="M75" s="899">
        <f>IF('Other Deails'!A34=5,(IF(V64&gt;=250001,V64-250000,0)),0)</f>
        <v>0</v>
      </c>
      <c r="N75" s="900"/>
      <c r="O75" s="898">
        <f>IF(M75&gt;=0,M75,0)</f>
        <v>0</v>
      </c>
      <c r="P75" s="898"/>
      <c r="Q75" s="185"/>
      <c r="R75" s="181"/>
      <c r="S75" s="187"/>
      <c r="T75" s="944">
        <f>SUM(T68:T74)</f>
        <v>0</v>
      </c>
      <c r="U75" s="945"/>
      <c r="V75" s="165"/>
      <c r="W75" s="165"/>
      <c r="X75" s="166"/>
      <c r="Y75" s="161"/>
    </row>
    <row r="76" spans="1:25">
      <c r="A76" s="161"/>
      <c r="B76" s="161"/>
      <c r="C76" s="176">
        <v>14</v>
      </c>
      <c r="D76" s="902" t="s">
        <v>235</v>
      </c>
      <c r="E76" s="903"/>
      <c r="F76" s="903"/>
      <c r="G76" s="903"/>
      <c r="H76" s="903"/>
      <c r="I76" s="903"/>
      <c r="J76" s="903"/>
      <c r="K76" s="903"/>
      <c r="L76" s="903"/>
      <c r="M76" s="903"/>
      <c r="N76" s="903"/>
      <c r="O76" s="903"/>
      <c r="P76" s="903"/>
      <c r="Q76" s="903"/>
      <c r="R76" s="903"/>
      <c r="S76" s="903"/>
      <c r="T76" s="903"/>
      <c r="U76" s="904"/>
      <c r="V76" s="923">
        <f>ROUND(V65*0.02,0)</f>
        <v>0</v>
      </c>
      <c r="W76" s="923"/>
      <c r="X76" s="923"/>
      <c r="Y76" s="161"/>
    </row>
    <row r="77" spans="1:25" ht="18" customHeight="1">
      <c r="A77" s="161"/>
      <c r="B77" s="161"/>
      <c r="C77" s="176">
        <v>15</v>
      </c>
      <c r="D77" s="839" t="s">
        <v>236</v>
      </c>
      <c r="E77" s="840"/>
      <c r="F77" s="840"/>
      <c r="G77" s="840"/>
      <c r="H77" s="840"/>
      <c r="I77" s="840"/>
      <c r="J77" s="840"/>
      <c r="K77" s="840"/>
      <c r="L77" s="840"/>
      <c r="M77" s="840"/>
      <c r="N77" s="840"/>
      <c r="O77" s="840"/>
      <c r="P77" s="840"/>
      <c r="Q77" s="840"/>
      <c r="R77" s="840"/>
      <c r="S77" s="840"/>
      <c r="T77" s="840"/>
      <c r="U77" s="841"/>
      <c r="V77" s="923">
        <f>V65+V76</f>
        <v>0</v>
      </c>
      <c r="W77" s="923"/>
      <c r="X77" s="923"/>
      <c r="Y77" s="161"/>
    </row>
    <row r="78" spans="1:25" ht="18" customHeight="1">
      <c r="A78" s="161"/>
      <c r="B78" s="161"/>
      <c r="C78" s="174">
        <v>16</v>
      </c>
      <c r="D78" s="901" t="s">
        <v>335</v>
      </c>
      <c r="E78" s="840"/>
      <c r="F78" s="840"/>
      <c r="G78" s="840"/>
      <c r="H78" s="840"/>
      <c r="I78" s="840"/>
      <c r="J78" s="840"/>
      <c r="K78" s="840"/>
      <c r="L78" s="840"/>
      <c r="M78" s="840"/>
      <c r="N78" s="840"/>
      <c r="O78" s="840"/>
      <c r="P78" s="840"/>
      <c r="Q78" s="840"/>
      <c r="R78" s="840"/>
      <c r="S78" s="840"/>
      <c r="T78" s="840"/>
      <c r="U78" s="841"/>
      <c r="V78" s="923">
        <f>SUM(Salary!W10:W18)</f>
        <v>0</v>
      </c>
      <c r="W78" s="923"/>
      <c r="X78" s="923"/>
      <c r="Y78" s="161"/>
    </row>
    <row r="79" spans="1:25" ht="18" customHeight="1">
      <c r="A79" s="161"/>
      <c r="B79" s="161"/>
      <c r="C79" s="175"/>
      <c r="D79" s="901" t="s">
        <v>336</v>
      </c>
      <c r="E79" s="840"/>
      <c r="F79" s="840"/>
      <c r="G79" s="840"/>
      <c r="H79" s="840"/>
      <c r="I79" s="840"/>
      <c r="J79" s="840"/>
      <c r="K79" s="840"/>
      <c r="L79" s="840"/>
      <c r="M79" s="840"/>
      <c r="N79" s="840"/>
      <c r="O79" s="840"/>
      <c r="P79" s="840"/>
      <c r="Q79" s="840"/>
      <c r="R79" s="840"/>
      <c r="S79" s="840"/>
      <c r="T79" s="840"/>
      <c r="U79" s="841"/>
      <c r="V79" s="923">
        <f>Salary!W19</f>
        <v>0</v>
      </c>
      <c r="W79" s="923"/>
      <c r="X79" s="923"/>
      <c r="Y79" s="161"/>
    </row>
    <row r="80" spans="1:25" ht="18" customHeight="1">
      <c r="A80" s="161"/>
      <c r="B80" s="161"/>
      <c r="C80" s="175"/>
      <c r="D80" s="901" t="s">
        <v>337</v>
      </c>
      <c r="E80" s="840"/>
      <c r="F80" s="840"/>
      <c r="G80" s="840"/>
      <c r="H80" s="840"/>
      <c r="I80" s="840"/>
      <c r="J80" s="840"/>
      <c r="K80" s="840"/>
      <c r="L80" s="840"/>
      <c r="M80" s="840"/>
      <c r="N80" s="840"/>
      <c r="O80" s="840"/>
      <c r="P80" s="840"/>
      <c r="Q80" s="840"/>
      <c r="R80" s="840"/>
      <c r="S80" s="840"/>
      <c r="T80" s="840"/>
      <c r="U80" s="841"/>
      <c r="V80" s="923">
        <f>Salary!W20</f>
        <v>0</v>
      </c>
      <c r="W80" s="923"/>
      <c r="X80" s="923"/>
      <c r="Y80" s="161"/>
    </row>
    <row r="81" spans="1:25" ht="18" customHeight="1">
      <c r="A81" s="161"/>
      <c r="B81" s="161"/>
      <c r="C81" s="176"/>
      <c r="D81" s="901" t="s">
        <v>338</v>
      </c>
      <c r="E81" s="840"/>
      <c r="F81" s="840"/>
      <c r="G81" s="840"/>
      <c r="H81" s="840"/>
      <c r="I81" s="840"/>
      <c r="J81" s="840"/>
      <c r="K81" s="840"/>
      <c r="L81" s="840"/>
      <c r="M81" s="840"/>
      <c r="N81" s="840"/>
      <c r="O81" s="840"/>
      <c r="P81" s="840"/>
      <c r="Q81" s="840"/>
      <c r="R81" s="840"/>
      <c r="S81" s="840"/>
      <c r="T81" s="840"/>
      <c r="U81" s="841"/>
      <c r="V81" s="923">
        <f>Salary!W21</f>
        <v>0</v>
      </c>
      <c r="W81" s="923"/>
      <c r="X81" s="923"/>
      <c r="Y81" s="161"/>
    </row>
    <row r="82" spans="1:25" ht="18" customHeight="1">
      <c r="A82" s="161"/>
      <c r="B82" s="161"/>
      <c r="C82" s="176">
        <v>17</v>
      </c>
      <c r="D82" s="839" t="s">
        <v>237</v>
      </c>
      <c r="E82" s="840"/>
      <c r="F82" s="840"/>
      <c r="G82" s="840"/>
      <c r="H82" s="840"/>
      <c r="I82" s="840"/>
      <c r="J82" s="840"/>
      <c r="K82" s="840"/>
      <c r="L82" s="840"/>
      <c r="M82" s="840"/>
      <c r="N82" s="840"/>
      <c r="O82" s="840"/>
      <c r="P82" s="840"/>
      <c r="Q82" s="840"/>
      <c r="R82" s="840"/>
      <c r="S82" s="840"/>
      <c r="T82" s="840"/>
      <c r="U82" s="841"/>
      <c r="V82" s="923">
        <f>V78+V79+V80+V81</f>
        <v>0</v>
      </c>
      <c r="W82" s="923"/>
      <c r="X82" s="923"/>
      <c r="Y82" s="161"/>
    </row>
    <row r="83" spans="1:25" ht="18" customHeight="1">
      <c r="A83" s="161"/>
      <c r="B83" s="161"/>
      <c r="C83" s="176">
        <v>18</v>
      </c>
      <c r="D83" s="164" t="s">
        <v>238</v>
      </c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896" t="str">
        <f>IF(AND(V83=0)," ",IF(V82&gt;V77,"Refundable","Payble"))</f>
        <v xml:space="preserve"> </v>
      </c>
      <c r="S83" s="896"/>
      <c r="T83" s="896"/>
      <c r="U83" s="897"/>
      <c r="V83" s="923">
        <f>V77-V82</f>
        <v>0</v>
      </c>
      <c r="W83" s="923"/>
      <c r="X83" s="923"/>
      <c r="Y83" s="161"/>
    </row>
    <row r="84" spans="1:25" ht="3" customHeight="1">
      <c r="A84" s="161"/>
      <c r="B84" s="161"/>
      <c r="C84" s="190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61"/>
    </row>
    <row r="85" spans="1:25">
      <c r="A85" s="161"/>
      <c r="B85" s="161"/>
      <c r="C85" s="192"/>
      <c r="D85" s="143"/>
      <c r="E85" s="143"/>
      <c r="F85" s="925"/>
      <c r="G85" s="925"/>
      <c r="H85" s="925"/>
      <c r="I85" s="925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91"/>
      <c r="V85" s="191"/>
      <c r="W85" s="191"/>
      <c r="X85" s="191"/>
      <c r="Y85" s="161"/>
    </row>
    <row r="86" spans="1:25">
      <c r="A86" s="161"/>
      <c r="B86" s="161"/>
      <c r="C86" s="192"/>
      <c r="D86" s="178" t="s">
        <v>35</v>
      </c>
      <c r="E86" s="178"/>
      <c r="F86" s="178"/>
      <c r="G86" s="848"/>
      <c r="H86" s="848"/>
      <c r="I86" s="848"/>
      <c r="J86" s="848"/>
      <c r="K86" s="848"/>
      <c r="L86" s="178"/>
      <c r="M86" s="848"/>
      <c r="N86" s="848"/>
      <c r="O86" s="848"/>
      <c r="P86" s="848"/>
      <c r="Q86" s="848"/>
      <c r="R86" s="143"/>
      <c r="S86" s="143"/>
      <c r="T86" s="143"/>
      <c r="U86" s="191"/>
      <c r="V86" s="191"/>
      <c r="W86" s="191"/>
      <c r="X86" s="191"/>
      <c r="Y86" s="161"/>
    </row>
    <row r="87" spans="1:25">
      <c r="A87" s="161"/>
      <c r="B87" s="161"/>
      <c r="C87" s="192"/>
      <c r="D87" s="178" t="s">
        <v>7</v>
      </c>
      <c r="E87" s="178"/>
      <c r="F87" s="848" t="str">
        <f>'Other Deails'!B5</f>
        <v>SHRI K J PATEL</v>
      </c>
      <c r="G87" s="848"/>
      <c r="H87" s="848"/>
      <c r="I87" s="848"/>
      <c r="J87" s="848"/>
      <c r="K87" s="848"/>
      <c r="L87" s="178"/>
      <c r="M87" s="178"/>
      <c r="N87" s="178"/>
      <c r="O87" s="178"/>
      <c r="P87" s="178"/>
      <c r="Q87" s="178"/>
      <c r="R87" s="193" t="str">
        <f>'Other Deails'!D19</f>
        <v>Addisanal Director of Animal Husubandary</v>
      </c>
      <c r="S87" s="143"/>
      <c r="T87" s="143"/>
      <c r="U87" s="191"/>
      <c r="V87" s="191"/>
      <c r="W87" s="191"/>
      <c r="X87" s="191"/>
      <c r="Y87" s="161"/>
    </row>
    <row r="88" spans="1:25">
      <c r="A88" s="161"/>
      <c r="B88" s="161"/>
      <c r="C88" s="192"/>
      <c r="D88" s="178" t="s">
        <v>64</v>
      </c>
      <c r="E88" s="178"/>
      <c r="F88" s="178"/>
      <c r="G88" s="848" t="str">
        <f>'Other Deails'!B12</f>
        <v>SENIOR CLERK</v>
      </c>
      <c r="H88" s="848"/>
      <c r="I88" s="848"/>
      <c r="J88" s="848"/>
      <c r="K88" s="848"/>
      <c r="L88" s="178"/>
      <c r="M88" s="178"/>
      <c r="N88" s="178"/>
      <c r="O88" s="178"/>
      <c r="P88" s="178"/>
      <c r="Q88" s="178"/>
      <c r="R88" s="193" t="str">
        <f>'Other Deails'!D21</f>
        <v>Dangs District Panchayat</v>
      </c>
      <c r="S88" s="143"/>
      <c r="T88" s="143"/>
      <c r="U88" s="191"/>
      <c r="V88" s="191"/>
      <c r="W88" s="191"/>
      <c r="X88" s="191"/>
      <c r="Y88" s="161"/>
    </row>
    <row r="89" spans="1:25">
      <c r="A89" s="161"/>
      <c r="B89" s="161"/>
      <c r="C89" s="192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 t="str">
        <f>'Other Deails'!H23</f>
        <v>AHWA</v>
      </c>
      <c r="S89" s="143"/>
      <c r="T89" s="143"/>
      <c r="U89" s="191"/>
      <c r="V89" s="191"/>
      <c r="W89" s="191"/>
      <c r="X89" s="191"/>
      <c r="Y89" s="161"/>
    </row>
    <row r="90" spans="1:25">
      <c r="A90" s="161"/>
      <c r="B90" s="161"/>
      <c r="C90" s="192"/>
      <c r="D90" s="143" t="s">
        <v>8</v>
      </c>
      <c r="E90" s="194" t="s">
        <v>268</v>
      </c>
      <c r="F90" s="143" t="str">
        <f>'Other Deails'!H23</f>
        <v>AHWA</v>
      </c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91"/>
      <c r="V90" s="191"/>
      <c r="W90" s="191"/>
      <c r="X90" s="191"/>
      <c r="Y90" s="161"/>
    </row>
    <row r="91" spans="1:25">
      <c r="A91" s="161"/>
      <c r="B91" s="161"/>
      <c r="C91" s="192"/>
      <c r="D91" s="143" t="s">
        <v>9</v>
      </c>
      <c r="E91" s="194" t="s">
        <v>269</v>
      </c>
      <c r="F91" s="924">
        <f ca="1">TODAY()</f>
        <v>43519</v>
      </c>
      <c r="G91" s="924"/>
      <c r="H91" s="924"/>
      <c r="I91" s="924"/>
      <c r="J91" s="143"/>
      <c r="K91" s="143"/>
      <c r="L91" s="143" t="s">
        <v>239</v>
      </c>
      <c r="M91" s="143"/>
      <c r="N91" s="143"/>
      <c r="O91" s="143"/>
      <c r="P91" s="143"/>
      <c r="Q91" s="143"/>
      <c r="R91" s="143"/>
      <c r="S91" s="143"/>
      <c r="T91" s="143"/>
      <c r="U91" s="191"/>
      <c r="V91" s="191"/>
      <c r="W91" s="191"/>
      <c r="X91" s="191"/>
      <c r="Y91" s="161"/>
    </row>
    <row r="92" spans="1:25" ht="3.75" customHeight="1">
      <c r="A92" s="161"/>
      <c r="B92" s="161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61"/>
    </row>
    <row r="93" spans="1:25" hidden="1">
      <c r="A93" s="161"/>
      <c r="B93" s="161"/>
      <c r="C93" s="191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61"/>
    </row>
    <row r="94" spans="1:25" hidden="1">
      <c r="A94" s="161"/>
      <c r="B94" s="161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61"/>
    </row>
    <row r="95" spans="1:25" hidden="1">
      <c r="A95" s="161"/>
      <c r="B95" s="161"/>
      <c r="C95" s="191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61"/>
    </row>
    <row r="96" spans="1:25" hidden="1">
      <c r="A96" s="161"/>
      <c r="B96" s="161"/>
      <c r="C96" s="191"/>
      <c r="D96" s="191"/>
      <c r="E96" s="191"/>
      <c r="F96" s="191"/>
      <c r="G96" s="191"/>
      <c r="H96" s="191"/>
      <c r="I96" s="191"/>
      <c r="J96" s="191"/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61"/>
    </row>
    <row r="97" spans="1:25" hidden="1">
      <c r="A97" s="161"/>
      <c r="B97" s="161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61"/>
    </row>
    <row r="98" spans="1:25" hidden="1">
      <c r="A98" s="161"/>
      <c r="B98" s="161"/>
      <c r="C98" s="191"/>
      <c r="D98" s="191"/>
      <c r="E98" s="191"/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61"/>
    </row>
    <row r="99" spans="1:25" hidden="1">
      <c r="A99" s="161"/>
      <c r="B99" s="161"/>
      <c r="C99" s="191"/>
      <c r="D99" s="191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61"/>
    </row>
    <row r="100" spans="1:25" hidden="1">
      <c r="A100" s="161"/>
      <c r="B100" s="16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1"/>
      <c r="M100" s="191"/>
      <c r="N100" s="191"/>
      <c r="O100" s="191"/>
      <c r="P100" s="191"/>
      <c r="Q100" s="191"/>
      <c r="R100" s="191"/>
      <c r="S100" s="191"/>
      <c r="T100" s="191"/>
      <c r="U100" s="191"/>
      <c r="V100" s="191"/>
      <c r="W100" s="191"/>
      <c r="X100" s="191"/>
      <c r="Y100" s="161"/>
    </row>
    <row r="101" spans="1:25" hidden="1">
      <c r="A101" s="161"/>
      <c r="B101" s="16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1"/>
      <c r="M101" s="191"/>
      <c r="N101" s="191"/>
      <c r="O101" s="191"/>
      <c r="P101" s="191"/>
      <c r="Q101" s="191"/>
      <c r="R101" s="191"/>
      <c r="S101" s="191"/>
      <c r="T101" s="191"/>
      <c r="U101" s="191"/>
      <c r="V101" s="191"/>
      <c r="W101" s="191"/>
      <c r="X101" s="191"/>
      <c r="Y101" s="161"/>
    </row>
    <row r="102" spans="1:25" hidden="1">
      <c r="A102" s="161"/>
      <c r="B102" s="16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  <c r="N102" s="191"/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61"/>
    </row>
    <row r="103" spans="1:25" hidden="1">
      <c r="A103" s="161"/>
      <c r="B103" s="16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1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61"/>
    </row>
    <row r="104" spans="1:25" hidden="1">
      <c r="A104" s="161"/>
      <c r="B104" s="16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61"/>
    </row>
    <row r="105" spans="1:25" hidden="1">
      <c r="A105" s="161"/>
      <c r="B105" s="16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61"/>
    </row>
    <row r="106" spans="1:25" hidden="1">
      <c r="A106" s="161"/>
      <c r="B106" s="16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61"/>
    </row>
    <row r="107" spans="1:25" hidden="1">
      <c r="A107" s="161"/>
      <c r="B107" s="161"/>
      <c r="C107" s="191"/>
      <c r="D107" s="191"/>
      <c r="E107" s="191"/>
      <c r="F107" s="191"/>
      <c r="G107" s="191"/>
      <c r="H107" s="191"/>
      <c r="I107" s="191"/>
      <c r="J107" s="191"/>
      <c r="K107" s="191"/>
      <c r="L107" s="191"/>
      <c r="M107" s="191"/>
      <c r="N107" s="191"/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  <c r="Y107" s="161"/>
    </row>
    <row r="108" spans="1:25" hidden="1">
      <c r="A108" s="161"/>
      <c r="B108" s="161"/>
      <c r="C108" s="191"/>
      <c r="D108" s="191"/>
      <c r="E108" s="191"/>
      <c r="F108" s="191"/>
      <c r="G108" s="191"/>
      <c r="H108" s="191"/>
      <c r="I108" s="191"/>
      <c r="J108" s="191"/>
      <c r="K108" s="191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61"/>
    </row>
    <row r="109" spans="1:25" hidden="1">
      <c r="A109" s="161"/>
      <c r="B109" s="161"/>
      <c r="C109" s="191"/>
      <c r="D109" s="191"/>
      <c r="E109" s="191"/>
      <c r="F109" s="191"/>
      <c r="G109" s="191"/>
      <c r="H109" s="191"/>
      <c r="I109" s="191"/>
      <c r="J109" s="191"/>
      <c r="K109" s="191"/>
      <c r="L109" s="191"/>
      <c r="M109" s="191"/>
      <c r="N109" s="191"/>
      <c r="O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61"/>
    </row>
    <row r="110" spans="1:25" hidden="1">
      <c r="A110" s="161"/>
      <c r="B110" s="161"/>
      <c r="C110" s="191"/>
      <c r="D110" s="191"/>
      <c r="E110" s="191"/>
      <c r="F110" s="191"/>
      <c r="G110" s="191"/>
      <c r="H110" s="191"/>
      <c r="I110" s="191"/>
      <c r="J110" s="191"/>
      <c r="K110" s="191"/>
      <c r="L110" s="191"/>
      <c r="M110" s="191"/>
      <c r="N110" s="191"/>
      <c r="O110" s="191"/>
      <c r="P110" s="191"/>
      <c r="Q110" s="191"/>
      <c r="R110" s="191"/>
      <c r="S110" s="191"/>
      <c r="T110" s="191"/>
      <c r="U110" s="191"/>
      <c r="V110" s="191"/>
      <c r="W110" s="191"/>
      <c r="X110" s="191"/>
      <c r="Y110" s="161"/>
    </row>
    <row r="111" spans="1:25" hidden="1">
      <c r="A111" s="161"/>
      <c r="B111" s="161"/>
      <c r="C111" s="191"/>
      <c r="D111" s="191"/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1"/>
      <c r="Q111" s="191"/>
      <c r="R111" s="191"/>
      <c r="S111" s="191"/>
      <c r="T111" s="191"/>
      <c r="U111" s="191"/>
      <c r="V111" s="191"/>
      <c r="W111" s="191"/>
      <c r="X111" s="191"/>
      <c r="Y111" s="161"/>
    </row>
    <row r="112" spans="1:25" hidden="1">
      <c r="A112" s="161"/>
      <c r="B112" s="161"/>
      <c r="C112" s="191"/>
      <c r="D112" s="191"/>
      <c r="E112" s="191"/>
      <c r="F112" s="191"/>
      <c r="G112" s="191"/>
      <c r="H112" s="191"/>
      <c r="I112" s="191"/>
      <c r="J112" s="191"/>
      <c r="K112" s="191"/>
      <c r="L112" s="191"/>
      <c r="M112" s="191"/>
      <c r="N112" s="191"/>
      <c r="O112" s="191"/>
      <c r="P112" s="191"/>
      <c r="Q112" s="191"/>
      <c r="R112" s="191"/>
      <c r="S112" s="191"/>
      <c r="T112" s="191"/>
      <c r="U112" s="191"/>
      <c r="V112" s="191"/>
      <c r="W112" s="191"/>
      <c r="X112" s="191"/>
      <c r="Y112" s="161"/>
    </row>
    <row r="113" spans="1:25" hidden="1">
      <c r="A113" s="161"/>
      <c r="B113" s="161"/>
      <c r="C113" s="191"/>
      <c r="D113" s="191"/>
      <c r="E113" s="191"/>
      <c r="F113" s="191"/>
      <c r="G113" s="191"/>
      <c r="H113" s="191"/>
      <c r="I113" s="191"/>
      <c r="J113" s="191"/>
      <c r="K113" s="191"/>
      <c r="L113" s="191"/>
      <c r="M113" s="191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161"/>
    </row>
    <row r="114" spans="1:25" hidden="1">
      <c r="A114" s="161"/>
      <c r="B114" s="161"/>
      <c r="C114" s="191"/>
      <c r="D114" s="191"/>
      <c r="E114" s="191"/>
      <c r="F114" s="191"/>
      <c r="G114" s="191"/>
      <c r="H114" s="191"/>
      <c r="I114" s="191"/>
      <c r="J114" s="191"/>
      <c r="K114" s="191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61"/>
    </row>
    <row r="115" spans="1:25" hidden="1">
      <c r="A115" s="161"/>
      <c r="B115" s="161"/>
      <c r="C115" s="191"/>
      <c r="D115" s="191"/>
      <c r="E115" s="191"/>
      <c r="F115" s="191"/>
      <c r="G115" s="191"/>
      <c r="H115" s="191"/>
      <c r="I115" s="191"/>
      <c r="J115" s="191"/>
      <c r="K115" s="191"/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61"/>
    </row>
    <row r="116" spans="1:25" hidden="1">
      <c r="A116" s="161"/>
      <c r="B116" s="161"/>
      <c r="C116" s="191"/>
      <c r="D116" s="191"/>
      <c r="E116" s="191"/>
      <c r="F116" s="191"/>
      <c r="G116" s="191"/>
      <c r="H116" s="191"/>
      <c r="I116" s="191"/>
      <c r="J116" s="191"/>
      <c r="K116" s="191"/>
      <c r="L116" s="191"/>
      <c r="M116" s="191"/>
      <c r="N116" s="191"/>
      <c r="O116" s="191"/>
      <c r="P116" s="191"/>
      <c r="Q116" s="191"/>
      <c r="R116" s="191"/>
      <c r="S116" s="191"/>
      <c r="T116" s="191"/>
      <c r="U116" s="191"/>
      <c r="V116" s="191"/>
      <c r="W116" s="191"/>
      <c r="X116" s="191"/>
      <c r="Y116" s="161"/>
    </row>
    <row r="117" spans="1:25" hidden="1">
      <c r="A117" s="161"/>
      <c r="B117" s="161"/>
      <c r="C117" s="191"/>
      <c r="D117" s="191"/>
      <c r="E117" s="191"/>
      <c r="F117" s="191"/>
      <c r="G117" s="191"/>
      <c r="H117" s="191"/>
      <c r="I117" s="191"/>
      <c r="J117" s="191"/>
      <c r="K117" s="191"/>
      <c r="L117" s="191"/>
      <c r="M117" s="191"/>
      <c r="N117" s="191"/>
      <c r="O117" s="191"/>
      <c r="P117" s="191"/>
      <c r="Q117" s="191"/>
      <c r="R117" s="191"/>
      <c r="S117" s="191"/>
      <c r="T117" s="191"/>
      <c r="U117" s="191"/>
      <c r="V117" s="191"/>
      <c r="W117" s="191"/>
      <c r="X117" s="191"/>
      <c r="Y117" s="161"/>
    </row>
    <row r="118" spans="1:25" hidden="1">
      <c r="A118" s="161"/>
      <c r="B118" s="161"/>
      <c r="C118" s="191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61"/>
    </row>
    <row r="119" spans="1:25" hidden="1">
      <c r="A119" s="161"/>
      <c r="B119" s="161"/>
      <c r="C119" s="191"/>
      <c r="D119" s="191"/>
      <c r="E119" s="191"/>
      <c r="F119" s="191"/>
      <c r="G119" s="191"/>
      <c r="H119" s="191"/>
      <c r="I119" s="191"/>
      <c r="J119" s="191"/>
      <c r="K119" s="191"/>
      <c r="L119" s="191"/>
      <c r="M119" s="191"/>
      <c r="N119" s="191"/>
      <c r="O119" s="191"/>
      <c r="P119" s="191"/>
      <c r="Q119" s="191"/>
      <c r="R119" s="191"/>
      <c r="S119" s="191"/>
      <c r="T119" s="191"/>
      <c r="U119" s="191"/>
      <c r="V119" s="191"/>
      <c r="W119" s="191"/>
      <c r="X119" s="191"/>
      <c r="Y119" s="161"/>
    </row>
    <row r="120" spans="1:25" hidden="1">
      <c r="A120" s="161"/>
      <c r="B120" s="161"/>
      <c r="C120" s="191"/>
      <c r="D120" s="191"/>
      <c r="E120" s="191"/>
      <c r="F120" s="191"/>
      <c r="G120" s="191"/>
      <c r="H120" s="191"/>
      <c r="I120" s="191"/>
      <c r="J120" s="191"/>
      <c r="K120" s="191"/>
      <c r="L120" s="191"/>
      <c r="M120" s="191"/>
      <c r="N120" s="191"/>
      <c r="O120" s="191"/>
      <c r="P120" s="191"/>
      <c r="Q120" s="191"/>
      <c r="R120" s="191"/>
      <c r="S120" s="191"/>
      <c r="T120" s="191"/>
      <c r="U120" s="191"/>
      <c r="V120" s="191"/>
      <c r="W120" s="191"/>
      <c r="X120" s="191"/>
      <c r="Y120" s="161"/>
    </row>
    <row r="121" spans="1:25" hidden="1">
      <c r="A121" s="161"/>
      <c r="B121" s="161"/>
      <c r="C121" s="191"/>
      <c r="D121" s="191"/>
      <c r="E121" s="191"/>
      <c r="F121" s="191"/>
      <c r="G121" s="191"/>
      <c r="H121" s="191"/>
      <c r="I121" s="191"/>
      <c r="J121" s="191"/>
      <c r="K121" s="191"/>
      <c r="L121" s="191"/>
      <c r="M121" s="191"/>
      <c r="N121" s="191"/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61"/>
    </row>
    <row r="122" spans="1:25" hidden="1">
      <c r="A122" s="161"/>
      <c r="B122" s="161"/>
      <c r="C122" s="191"/>
      <c r="D122" s="191"/>
      <c r="E122" s="191"/>
      <c r="F122" s="191"/>
      <c r="G122" s="191"/>
      <c r="H122" s="191"/>
      <c r="I122" s="191"/>
      <c r="J122" s="191"/>
      <c r="K122" s="191"/>
      <c r="L122" s="191"/>
      <c r="M122" s="191"/>
      <c r="N122" s="191"/>
      <c r="O122" s="191"/>
      <c r="P122" s="191"/>
      <c r="Q122" s="191"/>
      <c r="R122" s="191"/>
      <c r="S122" s="191"/>
      <c r="T122" s="191"/>
      <c r="U122" s="191"/>
      <c r="V122" s="191"/>
      <c r="W122" s="191"/>
      <c r="X122" s="191"/>
      <c r="Y122" s="161"/>
    </row>
    <row r="123" spans="1:25" hidden="1">
      <c r="A123" s="161"/>
      <c r="B123" s="161"/>
      <c r="C123" s="191"/>
      <c r="D123" s="191"/>
      <c r="E123" s="191"/>
      <c r="F123" s="191"/>
      <c r="G123" s="191"/>
      <c r="H123" s="191"/>
      <c r="I123" s="191"/>
      <c r="J123" s="191"/>
      <c r="K123" s="191"/>
      <c r="L123" s="191"/>
      <c r="M123" s="191"/>
      <c r="N123" s="191"/>
      <c r="O123" s="191"/>
      <c r="P123" s="191"/>
      <c r="Q123" s="191"/>
      <c r="R123" s="191"/>
      <c r="S123" s="191"/>
      <c r="T123" s="191"/>
      <c r="U123" s="191"/>
      <c r="V123" s="191"/>
      <c r="W123" s="191"/>
      <c r="X123" s="191"/>
      <c r="Y123" s="161"/>
    </row>
    <row r="124" spans="1:25" hidden="1">
      <c r="A124" s="161"/>
      <c r="B124" s="161"/>
      <c r="C124" s="191"/>
      <c r="D124" s="191"/>
      <c r="E124" s="191"/>
      <c r="F124" s="191"/>
      <c r="G124" s="191"/>
      <c r="H124" s="191"/>
      <c r="I124" s="191"/>
      <c r="J124" s="191"/>
      <c r="K124" s="191"/>
      <c r="L124" s="191"/>
      <c r="M124" s="191"/>
      <c r="N124" s="191"/>
      <c r="O124" s="191"/>
      <c r="P124" s="191"/>
      <c r="Q124" s="191"/>
      <c r="R124" s="191"/>
      <c r="S124" s="191"/>
      <c r="T124" s="191"/>
      <c r="U124" s="191"/>
      <c r="V124" s="191"/>
      <c r="W124" s="191"/>
      <c r="X124" s="191"/>
      <c r="Y124" s="161"/>
    </row>
    <row r="125" spans="1:25" hidden="1">
      <c r="A125" s="161"/>
      <c r="B125" s="161"/>
      <c r="C125" s="191"/>
      <c r="D125" s="191"/>
      <c r="E125" s="191"/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61"/>
    </row>
    <row r="126" spans="1:25" hidden="1">
      <c r="A126" s="161"/>
      <c r="B126" s="161"/>
      <c r="C126" s="191"/>
      <c r="D126" s="191"/>
      <c r="E126" s="191"/>
      <c r="F126" s="191"/>
      <c r="G126" s="191"/>
      <c r="H126" s="191"/>
      <c r="I126" s="191"/>
      <c r="J126" s="191"/>
      <c r="K126" s="191"/>
      <c r="L126" s="191"/>
      <c r="M126" s="191"/>
      <c r="N126" s="191"/>
      <c r="O126" s="191"/>
      <c r="P126" s="191"/>
      <c r="Q126" s="191"/>
      <c r="R126" s="191"/>
      <c r="S126" s="191"/>
      <c r="T126" s="191"/>
      <c r="U126" s="191"/>
      <c r="V126" s="191"/>
      <c r="W126" s="191"/>
      <c r="X126" s="191"/>
      <c r="Y126" s="161"/>
    </row>
    <row r="127" spans="1:25" hidden="1">
      <c r="A127" s="161"/>
      <c r="B127" s="161"/>
      <c r="C127" s="191"/>
      <c r="D127" s="191"/>
      <c r="E127" s="191"/>
      <c r="F127" s="191"/>
      <c r="G127" s="191"/>
      <c r="H127" s="191"/>
      <c r="I127" s="191"/>
      <c r="J127" s="191"/>
      <c r="K127" s="191"/>
      <c r="L127" s="191"/>
      <c r="M127" s="191"/>
      <c r="N127" s="191"/>
      <c r="O127" s="191"/>
      <c r="P127" s="191"/>
      <c r="Q127" s="191"/>
      <c r="R127" s="191"/>
      <c r="S127" s="191"/>
      <c r="T127" s="191"/>
      <c r="U127" s="191"/>
      <c r="V127" s="191"/>
      <c r="W127" s="191"/>
      <c r="X127" s="191"/>
      <c r="Y127" s="161"/>
    </row>
    <row r="128" spans="1:25" hidden="1">
      <c r="A128" s="161"/>
      <c r="B128" s="161"/>
      <c r="C128" s="191"/>
      <c r="D128" s="191"/>
      <c r="E128" s="191"/>
      <c r="F128" s="191"/>
      <c r="G128" s="191"/>
      <c r="H128" s="191"/>
      <c r="I128" s="191"/>
      <c r="J128" s="191"/>
      <c r="K128" s="191"/>
      <c r="L128" s="191"/>
      <c r="M128" s="191"/>
      <c r="N128" s="191"/>
      <c r="O128" s="191"/>
      <c r="P128" s="191"/>
      <c r="Q128" s="191"/>
      <c r="R128" s="191"/>
      <c r="S128" s="191"/>
      <c r="T128" s="191"/>
      <c r="U128" s="191"/>
      <c r="V128" s="191"/>
      <c r="W128" s="191"/>
      <c r="X128" s="191"/>
      <c r="Y128" s="161"/>
    </row>
    <row r="129" spans="1:25" hidden="1">
      <c r="A129" s="161"/>
      <c r="B129" s="161"/>
      <c r="C129" s="191"/>
      <c r="D129" s="191"/>
      <c r="E129" s="191"/>
      <c r="F129" s="191"/>
      <c r="G129" s="191"/>
      <c r="H129" s="191"/>
      <c r="I129" s="191"/>
      <c r="J129" s="191"/>
      <c r="K129" s="191"/>
      <c r="L129" s="191"/>
      <c r="M129" s="191"/>
      <c r="N129" s="191"/>
      <c r="O129" s="191"/>
      <c r="P129" s="191"/>
      <c r="Q129" s="191"/>
      <c r="R129" s="191"/>
      <c r="S129" s="191"/>
      <c r="T129" s="191"/>
      <c r="U129" s="191"/>
      <c r="V129" s="191"/>
      <c r="W129" s="191"/>
      <c r="X129" s="191"/>
      <c r="Y129" s="161"/>
    </row>
    <row r="130" spans="1:25" hidden="1">
      <c r="A130" s="161"/>
      <c r="B130" s="161"/>
      <c r="C130" s="191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1"/>
      <c r="Q130" s="191"/>
      <c r="R130" s="191"/>
      <c r="S130" s="191"/>
      <c r="T130" s="191"/>
      <c r="U130" s="191"/>
      <c r="V130" s="191"/>
      <c r="W130" s="191"/>
      <c r="X130" s="191"/>
      <c r="Y130" s="161"/>
    </row>
    <row r="131" spans="1:25" hidden="1">
      <c r="A131" s="161"/>
      <c r="B131" s="16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1"/>
      <c r="Q131" s="191"/>
      <c r="R131" s="191"/>
      <c r="S131" s="191"/>
      <c r="T131" s="191"/>
      <c r="U131" s="191"/>
      <c r="V131" s="191"/>
      <c r="W131" s="191"/>
      <c r="X131" s="191"/>
      <c r="Y131" s="161"/>
    </row>
    <row r="132" spans="1:25" hidden="1">
      <c r="A132" s="161"/>
      <c r="B132" s="161"/>
      <c r="C132" s="191"/>
      <c r="D132" s="191"/>
      <c r="E132" s="191"/>
      <c r="F132" s="191"/>
      <c r="G132" s="191"/>
      <c r="H132" s="191"/>
      <c r="I132" s="191"/>
      <c r="J132" s="191"/>
      <c r="K132" s="191"/>
      <c r="L132" s="191"/>
      <c r="M132" s="191"/>
      <c r="N132" s="191"/>
      <c r="O132" s="191"/>
      <c r="P132" s="191"/>
      <c r="Q132" s="191"/>
      <c r="R132" s="191"/>
      <c r="S132" s="191"/>
      <c r="T132" s="191"/>
      <c r="U132" s="191"/>
      <c r="V132" s="191"/>
      <c r="W132" s="191"/>
      <c r="X132" s="191"/>
      <c r="Y132" s="161"/>
    </row>
    <row r="133" spans="1:25" hidden="1">
      <c r="A133" s="161"/>
      <c r="B133" s="161"/>
      <c r="C133" s="191"/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1"/>
      <c r="Q133" s="191"/>
      <c r="R133" s="191"/>
      <c r="S133" s="191"/>
      <c r="T133" s="191"/>
      <c r="U133" s="191"/>
      <c r="V133" s="191"/>
      <c r="W133" s="191"/>
      <c r="X133" s="191"/>
      <c r="Y133" s="161"/>
    </row>
    <row r="134" spans="1:25" hidden="1">
      <c r="A134" s="161"/>
      <c r="B134" s="161"/>
      <c r="C134" s="191"/>
      <c r="D134" s="191"/>
      <c r="E134" s="191"/>
      <c r="F134" s="191"/>
      <c r="G134" s="191"/>
      <c r="H134" s="191"/>
      <c r="I134" s="191"/>
      <c r="J134" s="191"/>
      <c r="K134" s="191"/>
      <c r="L134" s="191"/>
      <c r="M134" s="191"/>
      <c r="N134" s="191"/>
      <c r="O134" s="191"/>
      <c r="P134" s="191"/>
      <c r="Q134" s="191"/>
      <c r="R134" s="191"/>
      <c r="S134" s="191"/>
      <c r="T134" s="191"/>
      <c r="U134" s="191"/>
      <c r="V134" s="191"/>
      <c r="W134" s="191"/>
      <c r="X134" s="191"/>
      <c r="Y134" s="161"/>
    </row>
    <row r="135" spans="1:25" hidden="1">
      <c r="A135" s="161"/>
      <c r="B135" s="161"/>
      <c r="C135" s="191"/>
      <c r="D135" s="191"/>
      <c r="E135" s="191"/>
      <c r="F135" s="191"/>
      <c r="G135" s="191"/>
      <c r="H135" s="191"/>
      <c r="I135" s="191"/>
      <c r="J135" s="191"/>
      <c r="K135" s="191"/>
      <c r="L135" s="191"/>
      <c r="M135" s="191"/>
      <c r="N135" s="191"/>
      <c r="O135" s="191"/>
      <c r="P135" s="191"/>
      <c r="Q135" s="191"/>
      <c r="R135" s="191"/>
      <c r="S135" s="191"/>
      <c r="T135" s="191"/>
      <c r="U135" s="191"/>
      <c r="V135" s="191"/>
      <c r="W135" s="191"/>
      <c r="X135" s="191"/>
      <c r="Y135" s="161"/>
    </row>
    <row r="136" spans="1:25" hidden="1">
      <c r="A136" s="161"/>
      <c r="B136" s="161"/>
      <c r="C136" s="191"/>
      <c r="D136" s="191"/>
      <c r="E136" s="191"/>
      <c r="F136" s="191"/>
      <c r="G136" s="191"/>
      <c r="H136" s="191"/>
      <c r="I136" s="191"/>
      <c r="J136" s="191"/>
      <c r="K136" s="191"/>
      <c r="L136" s="191"/>
      <c r="M136" s="191"/>
      <c r="N136" s="191"/>
      <c r="O136" s="191"/>
      <c r="P136" s="191"/>
      <c r="Q136" s="191"/>
      <c r="R136" s="191"/>
      <c r="S136" s="191"/>
      <c r="T136" s="191"/>
      <c r="U136" s="191"/>
      <c r="V136" s="191"/>
      <c r="W136" s="191"/>
      <c r="X136" s="191"/>
      <c r="Y136" s="161"/>
    </row>
    <row r="137" spans="1:25" hidden="1">
      <c r="A137" s="161"/>
      <c r="B137" s="161"/>
      <c r="C137" s="191"/>
      <c r="D137" s="191"/>
      <c r="E137" s="191"/>
      <c r="F137" s="191"/>
      <c r="G137" s="191"/>
      <c r="H137" s="191"/>
      <c r="I137" s="191"/>
      <c r="J137" s="191"/>
      <c r="K137" s="191"/>
      <c r="L137" s="191"/>
      <c r="M137" s="191"/>
      <c r="N137" s="191"/>
      <c r="O137" s="191"/>
      <c r="P137" s="191"/>
      <c r="Q137" s="191"/>
      <c r="R137" s="191"/>
      <c r="S137" s="191"/>
      <c r="T137" s="191"/>
      <c r="U137" s="191"/>
      <c r="V137" s="191"/>
      <c r="W137" s="191"/>
      <c r="X137" s="191"/>
      <c r="Y137" s="161"/>
    </row>
    <row r="138" spans="1:25" hidden="1">
      <c r="A138" s="161"/>
      <c r="B138" s="161"/>
      <c r="C138" s="191"/>
      <c r="D138" s="191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1"/>
      <c r="Q138" s="191"/>
      <c r="R138" s="191"/>
      <c r="S138" s="191"/>
      <c r="T138" s="191"/>
      <c r="U138" s="191"/>
      <c r="V138" s="191"/>
      <c r="W138" s="191"/>
      <c r="X138" s="191"/>
      <c r="Y138" s="161"/>
    </row>
    <row r="139" spans="1:25">
      <c r="A139" s="161"/>
      <c r="B139" s="161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</row>
  </sheetData>
  <sheetProtection password="CC40" sheet="1" objects="1" scenarios="1" formatCells="0" formatColumns="0" formatRows="0"/>
  <mergeCells count="222">
    <mergeCell ref="V16:X16"/>
    <mergeCell ref="V20:X20"/>
    <mergeCell ref="B1:K1"/>
    <mergeCell ref="E17:R17"/>
    <mergeCell ref="S16:U16"/>
    <mergeCell ref="E10:R10"/>
    <mergeCell ref="C6:F6"/>
    <mergeCell ref="G6:X6"/>
    <mergeCell ref="G7:X7"/>
    <mergeCell ref="C8:G8"/>
    <mergeCell ref="C9:G9"/>
    <mergeCell ref="D20:R20"/>
    <mergeCell ref="H8:X9"/>
    <mergeCell ref="E48:O48"/>
    <mergeCell ref="P48:R48"/>
    <mergeCell ref="E39:O39"/>
    <mergeCell ref="D12:X12"/>
    <mergeCell ref="V13:X13"/>
    <mergeCell ref="V14:X14"/>
    <mergeCell ref="S20:U20"/>
    <mergeCell ref="M71:N71"/>
    <mergeCell ref="D64:U64"/>
    <mergeCell ref="E18:R18"/>
    <mergeCell ref="S18:U18"/>
    <mergeCell ref="S19:U19"/>
    <mergeCell ref="S21:U21"/>
    <mergeCell ref="S54:U54"/>
    <mergeCell ref="S57:U57"/>
    <mergeCell ref="S22:U22"/>
    <mergeCell ref="M74:R74"/>
    <mergeCell ref="T75:U75"/>
    <mergeCell ref="K75:L75"/>
    <mergeCell ref="K72:L72"/>
    <mergeCell ref="T72:U72"/>
    <mergeCell ref="M72:R72"/>
    <mergeCell ref="O75:P75"/>
    <mergeCell ref="D65:U65"/>
    <mergeCell ref="D67:J67"/>
    <mergeCell ref="M67:S67"/>
    <mergeCell ref="P51:R51"/>
    <mergeCell ref="S59:U59"/>
    <mergeCell ref="E53:O53"/>
    <mergeCell ref="S55:U55"/>
    <mergeCell ref="E56:O56"/>
    <mergeCell ref="P56:R56"/>
    <mergeCell ref="S56:U56"/>
    <mergeCell ref="D80:U80"/>
    <mergeCell ref="V80:X80"/>
    <mergeCell ref="D81:U81"/>
    <mergeCell ref="V62:X62"/>
    <mergeCell ref="K70:L70"/>
    <mergeCell ref="T70:U70"/>
    <mergeCell ref="V63:X63"/>
    <mergeCell ref="K68:L68"/>
    <mergeCell ref="P62:R62"/>
    <mergeCell ref="S62:U62"/>
    <mergeCell ref="V78:X78"/>
    <mergeCell ref="V70:X70"/>
    <mergeCell ref="V72:X72"/>
    <mergeCell ref="V74:X74"/>
    <mergeCell ref="V76:X76"/>
    <mergeCell ref="V82:X82"/>
    <mergeCell ref="V79:X79"/>
    <mergeCell ref="P25:R25"/>
    <mergeCell ref="E40:O40"/>
    <mergeCell ref="P40:R40"/>
    <mergeCell ref="E52:O52"/>
    <mergeCell ref="P52:R52"/>
    <mergeCell ref="P50:R50"/>
    <mergeCell ref="E50:O50"/>
    <mergeCell ref="E51:O51"/>
    <mergeCell ref="P39:R39"/>
    <mergeCell ref="E30:R30"/>
    <mergeCell ref="E15:R15"/>
    <mergeCell ref="S50:U50"/>
    <mergeCell ref="V15:X15"/>
    <mergeCell ref="E19:R19"/>
    <mergeCell ref="V18:X18"/>
    <mergeCell ref="S27:U27"/>
    <mergeCell ref="P21:R21"/>
    <mergeCell ref="D26:O26"/>
    <mergeCell ref="D22:R22"/>
    <mergeCell ref="E27:R27"/>
    <mergeCell ref="S13:U13"/>
    <mergeCell ref="S14:U14"/>
    <mergeCell ref="S15:U15"/>
    <mergeCell ref="D31:U31"/>
    <mergeCell ref="P23:R23"/>
    <mergeCell ref="P24:R24"/>
    <mergeCell ref="E28:R28"/>
    <mergeCell ref="P26:R26"/>
    <mergeCell ref="E13:R13"/>
    <mergeCell ref="E14:R14"/>
    <mergeCell ref="V31:X31"/>
    <mergeCell ref="S28:U28"/>
    <mergeCell ref="V21:X21"/>
    <mergeCell ref="S29:U29"/>
    <mergeCell ref="S30:U30"/>
    <mergeCell ref="V28:X30"/>
    <mergeCell ref="S26:U26"/>
    <mergeCell ref="S23:U23"/>
    <mergeCell ref="S24:U24"/>
    <mergeCell ref="S25:U25"/>
    <mergeCell ref="C7:F7"/>
    <mergeCell ref="U10:X10"/>
    <mergeCell ref="E29:R29"/>
    <mergeCell ref="S51:U51"/>
    <mergeCell ref="V19:X19"/>
    <mergeCell ref="S17:U17"/>
    <mergeCell ref="E16:R16"/>
    <mergeCell ref="V17:X17"/>
    <mergeCell ref="V33:X34"/>
    <mergeCell ref="E38:O38"/>
    <mergeCell ref="F91:I91"/>
    <mergeCell ref="E54:O54"/>
    <mergeCell ref="P54:R54"/>
    <mergeCell ref="E55:O55"/>
    <mergeCell ref="P55:R55"/>
    <mergeCell ref="F85:I85"/>
    <mergeCell ref="K67:L67"/>
    <mergeCell ref="D82:U82"/>
    <mergeCell ref="M70:R70"/>
    <mergeCell ref="P59:R59"/>
    <mergeCell ref="V83:X83"/>
    <mergeCell ref="V44:X44"/>
    <mergeCell ref="V64:X64"/>
    <mergeCell ref="V65:X65"/>
    <mergeCell ref="V66:X66"/>
    <mergeCell ref="V67:X67"/>
    <mergeCell ref="V68:X68"/>
    <mergeCell ref="V45:X45"/>
    <mergeCell ref="V77:X77"/>
    <mergeCell ref="V81:X81"/>
    <mergeCell ref="P38:R38"/>
    <mergeCell ref="S38:U38"/>
    <mergeCell ref="D35:U35"/>
    <mergeCell ref="P36:R36"/>
    <mergeCell ref="D36:O36"/>
    <mergeCell ref="E37:O37"/>
    <mergeCell ref="S33:U34"/>
    <mergeCell ref="S37:U37"/>
    <mergeCell ref="V35:X35"/>
    <mergeCell ref="V36:X43"/>
    <mergeCell ref="S36:U36"/>
    <mergeCell ref="S39:U39"/>
    <mergeCell ref="S41:U41"/>
    <mergeCell ref="S42:U42"/>
    <mergeCell ref="S40:U40"/>
    <mergeCell ref="V32:X32"/>
    <mergeCell ref="P37:R37"/>
    <mergeCell ref="D32:U32"/>
    <mergeCell ref="E49:O49"/>
    <mergeCell ref="P49:R49"/>
    <mergeCell ref="S49:U49"/>
    <mergeCell ref="E41:O41"/>
    <mergeCell ref="P41:R41"/>
    <mergeCell ref="E42:O42"/>
    <mergeCell ref="P42:R42"/>
    <mergeCell ref="S48:U48"/>
    <mergeCell ref="E43:O43"/>
    <mergeCell ref="P43:R43"/>
    <mergeCell ref="S43:U43"/>
    <mergeCell ref="D46:O46"/>
    <mergeCell ref="D45:U45"/>
    <mergeCell ref="P47:R47"/>
    <mergeCell ref="S47:U47"/>
    <mergeCell ref="D44:U44"/>
    <mergeCell ref="P46:R46"/>
    <mergeCell ref="S46:U46"/>
    <mergeCell ref="V46:X61"/>
    <mergeCell ref="P58:R58"/>
    <mergeCell ref="S58:U58"/>
    <mergeCell ref="P61:R61"/>
    <mergeCell ref="S61:U61"/>
    <mergeCell ref="S52:U52"/>
    <mergeCell ref="P53:R53"/>
    <mergeCell ref="S53:U53"/>
    <mergeCell ref="P57:R57"/>
    <mergeCell ref="D66:L66"/>
    <mergeCell ref="D72:I72"/>
    <mergeCell ref="G69:H69"/>
    <mergeCell ref="E71:F71"/>
    <mergeCell ref="G71:H71"/>
    <mergeCell ref="D70:I70"/>
    <mergeCell ref="E69:F69"/>
    <mergeCell ref="D68:I68"/>
    <mergeCell ref="T68:U68"/>
    <mergeCell ref="M69:N69"/>
    <mergeCell ref="O69:P69"/>
    <mergeCell ref="M68:R68"/>
    <mergeCell ref="T67:U67"/>
    <mergeCell ref="M66:U66"/>
    <mergeCell ref="E33:R33"/>
    <mergeCell ref="E34:R34"/>
    <mergeCell ref="D63:U63"/>
    <mergeCell ref="E60:O60"/>
    <mergeCell ref="P60:R60"/>
    <mergeCell ref="S60:U60"/>
    <mergeCell ref="E57:O57"/>
    <mergeCell ref="E47:O47"/>
    <mergeCell ref="E58:O58"/>
    <mergeCell ref="E59:O59"/>
    <mergeCell ref="G88:K88"/>
    <mergeCell ref="G86:K86"/>
    <mergeCell ref="M86:Q86"/>
    <mergeCell ref="F87:K87"/>
    <mergeCell ref="E73:F73"/>
    <mergeCell ref="G73:H73"/>
    <mergeCell ref="E75:F75"/>
    <mergeCell ref="G75:H75"/>
    <mergeCell ref="D74:I74"/>
    <mergeCell ref="D79:U79"/>
    <mergeCell ref="R83:U83"/>
    <mergeCell ref="O71:P71"/>
    <mergeCell ref="M73:N73"/>
    <mergeCell ref="O73:P73"/>
    <mergeCell ref="M75:N75"/>
    <mergeCell ref="D78:U78"/>
    <mergeCell ref="D76:U76"/>
    <mergeCell ref="K74:L74"/>
    <mergeCell ref="T74:U74"/>
    <mergeCell ref="D77:U77"/>
  </mergeCells>
  <phoneticPr fontId="20" type="noConversion"/>
  <hyperlinks>
    <hyperlink ref="B1" location="BACK2" display="BACK2"/>
  </hyperlinks>
  <pageMargins left="0" right="0" top="1.25" bottom="1" header="0.5" footer="0.9"/>
  <pageSetup paperSize="9" scale="50" orientation="portrait" verticalDpi="1200" r:id="rId1"/>
  <headerFooter alignWithMargins="0"/>
  <rowBreaks count="1" manualBreakCount="1">
    <brk id="45" min="1" max="2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W128"/>
  <sheetViews>
    <sheetView zoomScale="85" zoomScaleNormal="85" zoomScaleSheetLayoutView="85" workbookViewId="0">
      <pane ySplit="2" topLeftCell="A45" activePane="bottomLeft" state="frozen"/>
      <selection activeCell="A2" sqref="A2:O2"/>
      <selection pane="bottomLeft" activeCell="A2" sqref="A2:O2"/>
    </sheetView>
  </sheetViews>
  <sheetFormatPr defaultColWidth="0" defaultRowHeight="15" zeroHeight="1"/>
  <cols>
    <col min="1" max="1" width="2.125" style="17" customWidth="1"/>
    <col min="2" max="39" width="2.625" style="41" customWidth="1"/>
    <col min="40" max="40" width="0.875" style="68" customWidth="1"/>
    <col min="41" max="41" width="2.625" style="68" customWidth="1"/>
    <col min="42" max="47" width="2.125" style="68" hidden="1" customWidth="1"/>
    <col min="48" max="48" width="0.875" style="68" hidden="1" customWidth="1"/>
    <col min="49" max="50" width="2.125" style="68" hidden="1" customWidth="1"/>
    <col min="51" max="179" width="2.125" style="60" hidden="1" customWidth="1"/>
    <col min="180" max="16384" width="9" style="60" hidden="1"/>
  </cols>
  <sheetData>
    <row r="1" spans="1:151" hidden="1">
      <c r="A1" s="60">
        <v>1</v>
      </c>
      <c r="B1" s="60">
        <v>2</v>
      </c>
      <c r="C1" s="60">
        <v>3</v>
      </c>
      <c r="D1" s="60">
        <v>4</v>
      </c>
      <c r="E1" s="60">
        <v>5</v>
      </c>
      <c r="F1" s="60">
        <v>6</v>
      </c>
      <c r="G1" s="60">
        <v>7</v>
      </c>
      <c r="H1" s="60">
        <v>8</v>
      </c>
      <c r="I1" s="60">
        <v>9</v>
      </c>
      <c r="J1" s="60">
        <v>10</v>
      </c>
      <c r="K1" s="60">
        <v>11</v>
      </c>
      <c r="L1" s="60">
        <v>12</v>
      </c>
      <c r="M1" s="60">
        <v>13</v>
      </c>
      <c r="N1" s="60">
        <v>14</v>
      </c>
      <c r="O1" s="60">
        <v>15</v>
      </c>
      <c r="P1" s="60">
        <v>16</v>
      </c>
      <c r="Q1" s="60">
        <v>17</v>
      </c>
      <c r="R1" s="60">
        <v>18</v>
      </c>
      <c r="S1" s="60">
        <v>19</v>
      </c>
      <c r="T1" s="60">
        <v>20</v>
      </c>
      <c r="U1" s="60">
        <v>21</v>
      </c>
      <c r="V1" s="20">
        <v>22</v>
      </c>
      <c r="W1" s="60">
        <v>23</v>
      </c>
      <c r="X1" s="60">
        <v>24</v>
      </c>
      <c r="Y1" s="60">
        <v>25</v>
      </c>
      <c r="Z1" s="60">
        <v>26</v>
      </c>
      <c r="AA1" s="60">
        <v>27</v>
      </c>
      <c r="AB1" s="60">
        <v>28</v>
      </c>
      <c r="AC1" s="60">
        <v>29</v>
      </c>
      <c r="AD1" s="60">
        <v>30</v>
      </c>
      <c r="AE1" s="60">
        <v>31</v>
      </c>
      <c r="AF1" s="60">
        <v>32</v>
      </c>
      <c r="AG1" s="60">
        <v>33</v>
      </c>
      <c r="AH1" s="60">
        <v>34</v>
      </c>
      <c r="AI1" s="60">
        <v>35</v>
      </c>
      <c r="AJ1" s="60">
        <v>36</v>
      </c>
      <c r="AK1" s="60">
        <v>37</v>
      </c>
      <c r="AL1" s="60">
        <v>38</v>
      </c>
      <c r="AM1" s="60">
        <v>39</v>
      </c>
      <c r="AN1" s="60">
        <v>40</v>
      </c>
      <c r="AO1" s="60">
        <v>41</v>
      </c>
      <c r="AP1" s="60">
        <v>42</v>
      </c>
      <c r="AQ1" s="60">
        <v>43</v>
      </c>
      <c r="AR1" s="60">
        <v>44</v>
      </c>
      <c r="AS1" s="60">
        <v>45</v>
      </c>
      <c r="AT1" s="60">
        <v>46</v>
      </c>
      <c r="AU1" s="60">
        <v>47</v>
      </c>
      <c r="AV1" s="60">
        <v>48</v>
      </c>
      <c r="AW1" s="60">
        <v>49</v>
      </c>
      <c r="AX1" s="60">
        <v>50</v>
      </c>
      <c r="AY1" s="60">
        <v>51</v>
      </c>
      <c r="AZ1" s="60">
        <v>52</v>
      </c>
      <c r="BA1" s="60">
        <v>53</v>
      </c>
      <c r="BB1" s="60">
        <v>54</v>
      </c>
      <c r="BC1" s="60">
        <v>55</v>
      </c>
      <c r="BD1" s="60">
        <v>56</v>
      </c>
      <c r="BE1" s="60">
        <v>57</v>
      </c>
      <c r="BF1" s="60">
        <v>58</v>
      </c>
      <c r="BG1" s="60">
        <v>59</v>
      </c>
      <c r="BH1" s="60">
        <v>60</v>
      </c>
      <c r="BI1" s="60">
        <v>61</v>
      </c>
      <c r="BJ1" s="60">
        <v>62</v>
      </c>
      <c r="BK1" s="60">
        <v>63</v>
      </c>
      <c r="BL1" s="60">
        <v>64</v>
      </c>
      <c r="BM1" s="60">
        <v>65</v>
      </c>
      <c r="BN1" s="60">
        <v>66</v>
      </c>
      <c r="BO1" s="60">
        <v>67</v>
      </c>
      <c r="BP1" s="60">
        <v>68</v>
      </c>
      <c r="BQ1" s="60">
        <v>69</v>
      </c>
      <c r="BR1" s="60">
        <v>70</v>
      </c>
      <c r="BS1" s="60">
        <v>71</v>
      </c>
      <c r="BT1" s="60">
        <v>72</v>
      </c>
      <c r="BU1" s="60">
        <v>73</v>
      </c>
      <c r="BV1" s="60">
        <v>74</v>
      </c>
      <c r="BW1" s="60">
        <v>75</v>
      </c>
      <c r="BX1" s="60">
        <v>76</v>
      </c>
      <c r="BY1" s="60">
        <v>77</v>
      </c>
      <c r="BZ1" s="60">
        <v>78</v>
      </c>
      <c r="CA1" s="60">
        <v>79</v>
      </c>
      <c r="CB1" s="60">
        <v>80</v>
      </c>
      <c r="CC1" s="60">
        <v>81</v>
      </c>
      <c r="CD1" s="60">
        <v>82</v>
      </c>
      <c r="CE1" s="60">
        <v>83</v>
      </c>
      <c r="CF1" s="60">
        <v>84</v>
      </c>
      <c r="CG1" s="60">
        <v>85</v>
      </c>
      <c r="CH1" s="60">
        <v>86</v>
      </c>
      <c r="CI1" s="60">
        <v>87</v>
      </c>
      <c r="CJ1" s="60">
        <v>88</v>
      </c>
      <c r="CK1" s="60">
        <v>89</v>
      </c>
      <c r="CL1" s="60">
        <v>90</v>
      </c>
      <c r="CM1" s="60">
        <v>91</v>
      </c>
      <c r="CN1" s="60">
        <v>92</v>
      </c>
      <c r="CO1" s="60">
        <v>93</v>
      </c>
      <c r="CP1" s="60">
        <v>94</v>
      </c>
      <c r="CQ1" s="60">
        <v>95</v>
      </c>
      <c r="CR1" s="60">
        <v>96</v>
      </c>
      <c r="CS1" s="60">
        <v>97</v>
      </c>
      <c r="CT1" s="60">
        <v>98</v>
      </c>
      <c r="CU1" s="60">
        <v>99</v>
      </c>
      <c r="CV1" s="60">
        <v>100</v>
      </c>
      <c r="CW1" s="60">
        <v>101</v>
      </c>
      <c r="CX1" s="60">
        <v>102</v>
      </c>
      <c r="CY1" s="60">
        <v>103</v>
      </c>
      <c r="CZ1" s="60">
        <v>104</v>
      </c>
      <c r="DA1" s="60">
        <v>105</v>
      </c>
      <c r="DB1" s="60">
        <v>106</v>
      </c>
      <c r="DC1" s="60">
        <v>107</v>
      </c>
      <c r="DD1" s="60">
        <v>108</v>
      </c>
      <c r="DE1" s="60">
        <v>109</v>
      </c>
      <c r="DF1" s="60">
        <v>110</v>
      </c>
      <c r="DG1" s="60">
        <v>111</v>
      </c>
      <c r="DH1" s="60">
        <v>112</v>
      </c>
      <c r="DI1" s="60">
        <v>113</v>
      </c>
      <c r="DJ1" s="60">
        <v>114</v>
      </c>
      <c r="DK1" s="60">
        <v>115</v>
      </c>
      <c r="DL1" s="60">
        <v>116</v>
      </c>
      <c r="DM1" s="60">
        <v>117</v>
      </c>
      <c r="DN1" s="60">
        <v>118</v>
      </c>
      <c r="DO1" s="60">
        <v>119</v>
      </c>
      <c r="DP1" s="60">
        <v>120</v>
      </c>
      <c r="DQ1" s="60">
        <v>121</v>
      </c>
      <c r="DR1" s="60">
        <v>122</v>
      </c>
      <c r="DS1" s="60">
        <v>123</v>
      </c>
      <c r="DT1" s="60">
        <v>124</v>
      </c>
      <c r="DU1" s="60">
        <v>125</v>
      </c>
      <c r="DV1" s="60">
        <v>126</v>
      </c>
      <c r="DW1" s="60">
        <v>127</v>
      </c>
      <c r="DX1" s="60">
        <v>128</v>
      </c>
      <c r="DY1" s="60">
        <v>129</v>
      </c>
      <c r="DZ1" s="60">
        <v>130</v>
      </c>
      <c r="EA1" s="60">
        <v>131</v>
      </c>
      <c r="EB1" s="60">
        <v>132</v>
      </c>
      <c r="EC1" s="60">
        <v>133</v>
      </c>
      <c r="ED1" s="60">
        <v>134</v>
      </c>
      <c r="EE1" s="60">
        <v>135</v>
      </c>
      <c r="EF1" s="60">
        <v>136</v>
      </c>
      <c r="EG1" s="60">
        <v>137</v>
      </c>
      <c r="EH1" s="60">
        <v>138</v>
      </c>
      <c r="EI1" s="60">
        <v>139</v>
      </c>
      <c r="EJ1" s="60">
        <v>140</v>
      </c>
      <c r="EK1" s="60">
        <v>141</v>
      </c>
      <c r="EL1" s="60">
        <v>142</v>
      </c>
      <c r="EM1" s="60">
        <v>143</v>
      </c>
      <c r="EN1" s="60">
        <v>144</v>
      </c>
      <c r="EO1" s="60">
        <v>145</v>
      </c>
      <c r="EP1" s="60">
        <v>146</v>
      </c>
      <c r="EQ1" s="60">
        <v>147</v>
      </c>
      <c r="ER1" s="60">
        <v>148</v>
      </c>
      <c r="ES1" s="60">
        <v>149</v>
      </c>
      <c r="ET1" s="60">
        <v>150</v>
      </c>
      <c r="EU1" s="60">
        <v>151</v>
      </c>
    </row>
    <row r="2" spans="1:151" s="16" customFormat="1" ht="26.25" customHeight="1">
      <c r="A2" s="982" t="s">
        <v>58</v>
      </c>
      <c r="B2" s="982"/>
      <c r="C2" s="982"/>
      <c r="D2" s="982"/>
      <c r="E2" s="982"/>
      <c r="F2" s="982"/>
      <c r="G2" s="982"/>
      <c r="H2" s="982"/>
      <c r="I2" s="982"/>
      <c r="J2" s="982"/>
      <c r="K2" s="982"/>
      <c r="L2" s="982"/>
      <c r="M2" s="982"/>
      <c r="N2" s="982"/>
      <c r="O2" s="982"/>
      <c r="P2" s="981" t="s">
        <v>412</v>
      </c>
      <c r="Q2" s="981"/>
      <c r="R2" s="981"/>
      <c r="S2" s="981"/>
      <c r="T2" s="981"/>
      <c r="U2" s="981"/>
      <c r="V2" s="981"/>
      <c r="W2" s="981"/>
      <c r="X2" s="981"/>
      <c r="Y2" s="981"/>
      <c r="Z2" s="981"/>
      <c r="AA2" s="981"/>
      <c r="AB2" s="981"/>
      <c r="AC2" s="981"/>
      <c r="AD2" s="981"/>
      <c r="AE2" s="981"/>
      <c r="AF2" s="981"/>
      <c r="AG2" s="981"/>
      <c r="AH2" s="981"/>
      <c r="AI2" s="981"/>
      <c r="AJ2" s="981"/>
      <c r="AK2" s="981"/>
      <c r="AL2" s="981"/>
      <c r="AM2" s="981"/>
      <c r="AN2" s="981"/>
      <c r="AO2" s="981"/>
    </row>
    <row r="3" spans="1:151" ht="18" customHeight="1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 t="s">
        <v>160</v>
      </c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17"/>
      <c r="AO3" s="61"/>
      <c r="AP3" s="60"/>
      <c r="AQ3" s="60"/>
      <c r="AR3" s="60"/>
      <c r="AS3" s="60"/>
      <c r="AT3" s="60"/>
      <c r="AU3" s="60"/>
      <c r="AV3" s="60"/>
      <c r="AW3" s="60"/>
      <c r="AX3" s="60"/>
    </row>
    <row r="4" spans="1:151" s="62" customFormat="1" ht="12.75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 t="s">
        <v>84</v>
      </c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4"/>
      <c r="AO4" s="45"/>
    </row>
    <row r="5" spans="1:151" s="39" customFormat="1" ht="18" customHeight="1">
      <c r="A5" s="4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 t="s">
        <v>381</v>
      </c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43"/>
      <c r="AO5" s="63"/>
    </row>
    <row r="6" spans="1:151" s="62" customFormat="1" ht="18" customHeight="1">
      <c r="A6" s="44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 t="s">
        <v>382</v>
      </c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44"/>
      <c r="AO6" s="63"/>
    </row>
    <row r="7" spans="1:151" ht="17.100000000000001" customHeight="1">
      <c r="B7" s="64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64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60"/>
      <c r="AQ7" s="60"/>
      <c r="AR7" s="60"/>
      <c r="AS7" s="60"/>
      <c r="AT7" s="60"/>
      <c r="AU7" s="60"/>
      <c r="AV7" s="60"/>
      <c r="AW7" s="60"/>
      <c r="AX7" s="60"/>
    </row>
    <row r="8" spans="1:151" ht="17.100000000000001" customHeight="1">
      <c r="B8" s="17"/>
      <c r="C8" s="989" t="s">
        <v>87</v>
      </c>
      <c r="D8" s="989"/>
      <c r="E8" s="989"/>
      <c r="F8" s="989"/>
      <c r="G8" s="989"/>
      <c r="H8" s="989"/>
      <c r="I8" s="989"/>
      <c r="J8" s="989"/>
      <c r="K8" s="989"/>
      <c r="L8" s="989"/>
      <c r="M8" s="989"/>
      <c r="N8" s="989"/>
      <c r="O8" s="989"/>
      <c r="P8" s="989"/>
      <c r="Q8" s="989"/>
      <c r="R8" s="989"/>
      <c r="S8" s="989"/>
      <c r="T8" s="989"/>
      <c r="U8" s="44"/>
      <c r="V8" s="989" t="s">
        <v>88</v>
      </c>
      <c r="W8" s="989"/>
      <c r="X8" s="989"/>
      <c r="Y8" s="989"/>
      <c r="Z8" s="989"/>
      <c r="AA8" s="989"/>
      <c r="AB8" s="989"/>
      <c r="AC8" s="989"/>
      <c r="AD8" s="989"/>
      <c r="AE8" s="989"/>
      <c r="AF8" s="989"/>
      <c r="AG8" s="989"/>
      <c r="AH8" s="989"/>
      <c r="AI8" s="989"/>
      <c r="AJ8" s="989"/>
      <c r="AK8" s="989"/>
      <c r="AL8" s="989"/>
      <c r="AM8" s="989"/>
      <c r="AN8" s="17"/>
      <c r="AO8" s="17"/>
      <c r="AP8" s="60"/>
      <c r="AQ8" s="60"/>
      <c r="AR8" s="60"/>
      <c r="AS8" s="60"/>
      <c r="AT8" s="60"/>
      <c r="AU8" s="60"/>
      <c r="AV8" s="60"/>
      <c r="AW8" s="60"/>
      <c r="AX8" s="60"/>
    </row>
    <row r="9" spans="1:151" ht="17.100000000000001" customHeight="1">
      <c r="B9" s="64"/>
      <c r="C9" s="986" t="str">
        <f>'Other Deails'!$D$19</f>
        <v>Addisanal Director of Animal Husubandary</v>
      </c>
      <c r="D9" s="986"/>
      <c r="E9" s="986"/>
      <c r="F9" s="986"/>
      <c r="G9" s="986"/>
      <c r="H9" s="986"/>
      <c r="I9" s="986"/>
      <c r="J9" s="986"/>
      <c r="K9" s="986"/>
      <c r="L9" s="986"/>
      <c r="M9" s="986"/>
      <c r="N9" s="986"/>
      <c r="O9" s="986"/>
      <c r="P9" s="986"/>
      <c r="Q9" s="986"/>
      <c r="R9" s="986"/>
      <c r="S9" s="986"/>
      <c r="T9" s="986"/>
      <c r="V9" s="986" t="str">
        <f>'Other Deails'!$B$7</f>
        <v>KIRITCHANDRA JAYANTILAL PATEL</v>
      </c>
      <c r="W9" s="986"/>
      <c r="X9" s="986"/>
      <c r="Y9" s="986"/>
      <c r="Z9" s="986"/>
      <c r="AA9" s="986"/>
      <c r="AB9" s="986"/>
      <c r="AC9" s="986"/>
      <c r="AD9" s="986"/>
      <c r="AE9" s="986"/>
      <c r="AF9" s="986"/>
      <c r="AG9" s="986"/>
      <c r="AH9" s="986"/>
      <c r="AI9" s="986"/>
      <c r="AJ9" s="986"/>
      <c r="AK9" s="986"/>
      <c r="AL9" s="986"/>
      <c r="AM9" s="986"/>
      <c r="AN9" s="17"/>
      <c r="AO9" s="17"/>
      <c r="AP9" s="60"/>
      <c r="AQ9" s="60"/>
      <c r="AR9" s="60"/>
      <c r="AS9" s="60"/>
      <c r="AT9" s="60"/>
      <c r="AU9" s="60"/>
      <c r="AV9" s="60"/>
      <c r="AW9" s="60"/>
      <c r="AX9" s="60"/>
    </row>
    <row r="10" spans="1:151" ht="5.0999999999999996" customHeight="1">
      <c r="B10" s="64"/>
      <c r="C10" s="987"/>
      <c r="D10" s="987"/>
      <c r="E10" s="987"/>
      <c r="F10" s="987"/>
      <c r="G10" s="987"/>
      <c r="H10" s="987"/>
      <c r="I10" s="987"/>
      <c r="J10" s="987"/>
      <c r="K10" s="987"/>
      <c r="L10" s="987"/>
      <c r="M10" s="987"/>
      <c r="N10" s="987"/>
      <c r="O10" s="987"/>
      <c r="P10" s="987"/>
      <c r="Q10" s="987"/>
      <c r="R10" s="987"/>
      <c r="S10" s="987"/>
      <c r="T10" s="987"/>
      <c r="V10" s="987"/>
      <c r="W10" s="987"/>
      <c r="X10" s="987"/>
      <c r="Y10" s="987"/>
      <c r="Z10" s="987"/>
      <c r="AA10" s="987"/>
      <c r="AB10" s="987"/>
      <c r="AC10" s="987"/>
      <c r="AD10" s="987"/>
      <c r="AE10" s="987"/>
      <c r="AF10" s="987"/>
      <c r="AG10" s="987"/>
      <c r="AH10" s="987"/>
      <c r="AI10" s="987"/>
      <c r="AJ10" s="987"/>
      <c r="AK10" s="987"/>
      <c r="AL10" s="987"/>
      <c r="AM10" s="987"/>
      <c r="AN10" s="17"/>
      <c r="AO10" s="17"/>
      <c r="AP10" s="60"/>
      <c r="AQ10" s="60"/>
      <c r="AR10" s="60"/>
      <c r="AS10" s="60"/>
      <c r="AT10" s="60"/>
      <c r="AU10" s="60"/>
      <c r="AV10" s="60"/>
      <c r="AW10" s="60"/>
      <c r="AX10" s="60"/>
    </row>
    <row r="11" spans="1:151" ht="17.100000000000001" customHeight="1">
      <c r="B11" s="64"/>
      <c r="C11" s="988"/>
      <c r="D11" s="988"/>
      <c r="E11" s="988"/>
      <c r="F11" s="988"/>
      <c r="G11" s="988"/>
      <c r="H11" s="988"/>
      <c r="I11" s="988"/>
      <c r="J11" s="988"/>
      <c r="K11" s="988"/>
      <c r="L11" s="988"/>
      <c r="M11" s="988"/>
      <c r="N11" s="988"/>
      <c r="O11" s="988"/>
      <c r="P11" s="988"/>
      <c r="Q11" s="988"/>
      <c r="R11" s="988"/>
      <c r="S11" s="988"/>
      <c r="T11" s="988"/>
      <c r="V11" s="988"/>
      <c r="W11" s="988"/>
      <c r="X11" s="988"/>
      <c r="Y11" s="988"/>
      <c r="Z11" s="988"/>
      <c r="AA11" s="988"/>
      <c r="AB11" s="988"/>
      <c r="AC11" s="988"/>
      <c r="AD11" s="988"/>
      <c r="AE11" s="988"/>
      <c r="AF11" s="988"/>
      <c r="AG11" s="988"/>
      <c r="AH11" s="988"/>
      <c r="AI11" s="988"/>
      <c r="AJ11" s="988"/>
      <c r="AK11" s="988"/>
      <c r="AL11" s="988"/>
      <c r="AM11" s="988"/>
      <c r="AN11" s="17"/>
      <c r="AO11" s="17"/>
      <c r="AP11" s="60"/>
      <c r="AQ11" s="60"/>
      <c r="AR11" s="60"/>
      <c r="AS11" s="60"/>
      <c r="AT11" s="60"/>
      <c r="AU11" s="60"/>
      <c r="AV11" s="60"/>
      <c r="AW11" s="60"/>
      <c r="AX11" s="60"/>
    </row>
    <row r="12" spans="1:151" ht="17.100000000000001" customHeight="1">
      <c r="B12" s="64"/>
      <c r="C12" s="986" t="str">
        <f>'Other Deails'!$D$23</f>
        <v>Ahwa</v>
      </c>
      <c r="D12" s="986"/>
      <c r="E12" s="986"/>
      <c r="F12" s="986"/>
      <c r="G12" s="986"/>
      <c r="H12" s="986"/>
      <c r="I12" s="986"/>
      <c r="J12" s="986"/>
      <c r="K12" s="986"/>
      <c r="L12" s="986"/>
      <c r="M12" s="986"/>
      <c r="N12" s="986"/>
      <c r="O12" s="986"/>
      <c r="P12" s="986"/>
      <c r="Q12" s="986"/>
      <c r="R12" s="986"/>
      <c r="S12" s="986"/>
      <c r="T12" s="986"/>
      <c r="V12" s="986" t="str">
        <f>'Other Deails'!$D$12</f>
        <v>Senior Clerk</v>
      </c>
      <c r="W12" s="986"/>
      <c r="X12" s="986"/>
      <c r="Y12" s="986"/>
      <c r="Z12" s="986"/>
      <c r="AA12" s="986"/>
      <c r="AB12" s="986"/>
      <c r="AC12" s="986"/>
      <c r="AD12" s="986"/>
      <c r="AE12" s="986"/>
      <c r="AF12" s="986"/>
      <c r="AG12" s="986"/>
      <c r="AH12" s="986"/>
      <c r="AI12" s="986"/>
      <c r="AJ12" s="986"/>
      <c r="AK12" s="986"/>
      <c r="AL12" s="986"/>
      <c r="AM12" s="986"/>
      <c r="AN12" s="17"/>
      <c r="AO12" s="17"/>
      <c r="AP12" s="60"/>
      <c r="AQ12" s="60"/>
      <c r="AR12" s="60"/>
      <c r="AS12" s="60"/>
      <c r="AT12" s="60"/>
      <c r="AU12" s="60"/>
      <c r="AV12" s="60"/>
      <c r="AW12" s="60"/>
      <c r="AX12" s="60"/>
    </row>
    <row r="13" spans="1:151" ht="5.0999999999999996" customHeight="1">
      <c r="B13" s="64"/>
      <c r="C13" s="987"/>
      <c r="D13" s="987"/>
      <c r="E13" s="987"/>
      <c r="F13" s="987"/>
      <c r="G13" s="987"/>
      <c r="H13" s="987"/>
      <c r="I13" s="987"/>
      <c r="J13" s="987"/>
      <c r="K13" s="987"/>
      <c r="L13" s="987"/>
      <c r="M13" s="987"/>
      <c r="N13" s="987"/>
      <c r="O13" s="987"/>
      <c r="P13" s="987"/>
      <c r="Q13" s="987"/>
      <c r="R13" s="987"/>
      <c r="S13" s="987"/>
      <c r="T13" s="987"/>
      <c r="V13" s="987"/>
      <c r="W13" s="987"/>
      <c r="X13" s="987"/>
      <c r="Y13" s="987"/>
      <c r="Z13" s="987"/>
      <c r="AA13" s="987"/>
      <c r="AB13" s="987"/>
      <c r="AC13" s="987"/>
      <c r="AD13" s="987"/>
      <c r="AE13" s="987"/>
      <c r="AF13" s="987"/>
      <c r="AG13" s="987"/>
      <c r="AH13" s="987"/>
      <c r="AI13" s="987"/>
      <c r="AJ13" s="987"/>
      <c r="AK13" s="987"/>
      <c r="AL13" s="987"/>
      <c r="AM13" s="987"/>
      <c r="AN13" s="17"/>
      <c r="AO13" s="17"/>
      <c r="AP13" s="60"/>
      <c r="AQ13" s="60"/>
      <c r="AR13" s="60"/>
      <c r="AS13" s="60"/>
      <c r="AT13" s="60"/>
      <c r="AU13" s="60"/>
      <c r="AV13" s="60"/>
      <c r="AW13" s="60"/>
      <c r="AX13" s="60"/>
    </row>
    <row r="14" spans="1:151" ht="17.100000000000001" customHeight="1">
      <c r="B14" s="64"/>
      <c r="C14" s="988"/>
      <c r="D14" s="988"/>
      <c r="E14" s="988"/>
      <c r="F14" s="988"/>
      <c r="G14" s="988"/>
      <c r="H14" s="988"/>
      <c r="I14" s="988"/>
      <c r="J14" s="988"/>
      <c r="K14" s="988"/>
      <c r="L14" s="988"/>
      <c r="M14" s="988"/>
      <c r="N14" s="988"/>
      <c r="O14" s="988"/>
      <c r="P14" s="988"/>
      <c r="Q14" s="988"/>
      <c r="R14" s="988"/>
      <c r="S14" s="988"/>
      <c r="T14" s="988"/>
      <c r="V14" s="988"/>
      <c r="W14" s="988"/>
      <c r="X14" s="988"/>
      <c r="Y14" s="988"/>
      <c r="Z14" s="988"/>
      <c r="AA14" s="988"/>
      <c r="AB14" s="988"/>
      <c r="AC14" s="988"/>
      <c r="AD14" s="988"/>
      <c r="AE14" s="988"/>
      <c r="AF14" s="988"/>
      <c r="AG14" s="988"/>
      <c r="AH14" s="988"/>
      <c r="AI14" s="988"/>
      <c r="AJ14" s="988"/>
      <c r="AK14" s="988"/>
      <c r="AL14" s="988"/>
      <c r="AM14" s="988"/>
      <c r="AN14" s="17"/>
      <c r="AO14" s="17"/>
      <c r="AP14" s="60"/>
      <c r="AQ14" s="60"/>
      <c r="AR14" s="60"/>
      <c r="AS14" s="60"/>
      <c r="AT14" s="60"/>
      <c r="AU14" s="60"/>
      <c r="AV14" s="60"/>
      <c r="AW14" s="60"/>
      <c r="AX14" s="60"/>
    </row>
    <row r="15" spans="1:151" ht="17.100000000000001" customHeight="1">
      <c r="B15" s="64"/>
      <c r="C15" s="983" t="s">
        <v>379</v>
      </c>
      <c r="D15" s="984"/>
      <c r="E15" s="984"/>
      <c r="F15" s="984"/>
      <c r="G15" s="984"/>
      <c r="H15" s="984"/>
      <c r="I15" s="984"/>
      <c r="J15" s="984"/>
      <c r="K15" s="985"/>
      <c r="L15" s="983" t="s">
        <v>380</v>
      </c>
      <c r="M15" s="984"/>
      <c r="N15" s="984"/>
      <c r="O15" s="984"/>
      <c r="P15" s="984"/>
      <c r="Q15" s="984"/>
      <c r="R15" s="984"/>
      <c r="S15" s="984"/>
      <c r="T15" s="985"/>
      <c r="U15" s="65"/>
      <c r="V15" s="983" t="s">
        <v>89</v>
      </c>
      <c r="W15" s="984"/>
      <c r="X15" s="984"/>
      <c r="Y15" s="984"/>
      <c r="Z15" s="984"/>
      <c r="AA15" s="984"/>
      <c r="AB15" s="984"/>
      <c r="AC15" s="984"/>
      <c r="AD15" s="984"/>
      <c r="AE15" s="984"/>
      <c r="AF15" s="984"/>
      <c r="AG15" s="984"/>
      <c r="AH15" s="984"/>
      <c r="AI15" s="984"/>
      <c r="AJ15" s="984"/>
      <c r="AK15" s="984"/>
      <c r="AL15" s="984"/>
      <c r="AM15" s="985"/>
      <c r="AN15" s="17"/>
      <c r="AO15" s="17"/>
      <c r="AP15" s="60"/>
      <c r="AQ15" s="60"/>
      <c r="AR15" s="60"/>
      <c r="AS15" s="60"/>
      <c r="AT15" s="60"/>
      <c r="AU15" s="60"/>
      <c r="AV15" s="60"/>
      <c r="AW15" s="60"/>
      <c r="AX15" s="60"/>
    </row>
    <row r="16" spans="1:151" ht="17.100000000000001" customHeight="1">
      <c r="B16" s="64"/>
      <c r="C16" s="263"/>
      <c r="D16" s="264"/>
      <c r="E16" s="1009" t="s">
        <v>161</v>
      </c>
      <c r="F16" s="1009"/>
      <c r="G16" s="1009"/>
      <c r="H16" s="1009"/>
      <c r="I16" s="1009"/>
      <c r="J16" s="1009"/>
      <c r="K16" s="92"/>
      <c r="L16" s="263"/>
      <c r="M16" s="264"/>
      <c r="N16" s="986" t="str">
        <f>'Other Deails'!$D$16</f>
        <v>BRDROO841B</v>
      </c>
      <c r="O16" s="986"/>
      <c r="P16" s="986"/>
      <c r="Q16" s="986"/>
      <c r="R16" s="986"/>
      <c r="S16" s="264"/>
      <c r="T16" s="92"/>
      <c r="V16" s="81"/>
      <c r="W16" s="82"/>
      <c r="X16" s="82"/>
      <c r="Y16" s="986" t="str">
        <f>'Other Deails'!$D$14</f>
        <v>ACFPP3047F</v>
      </c>
      <c r="Z16" s="986"/>
      <c r="AA16" s="986"/>
      <c r="AB16" s="986"/>
      <c r="AC16" s="986"/>
      <c r="AD16" s="986"/>
      <c r="AE16" s="986"/>
      <c r="AF16" s="986"/>
      <c r="AG16" s="986"/>
      <c r="AH16" s="986"/>
      <c r="AI16" s="986"/>
      <c r="AJ16" s="967" t="str">
        <f>UPPER(MID('Other Deails'!$D$14,K1,1))</f>
        <v/>
      </c>
      <c r="AK16" s="82"/>
      <c r="AL16" s="82"/>
      <c r="AM16" s="83"/>
      <c r="AN16" s="17"/>
      <c r="AO16" s="17"/>
      <c r="AP16" s="60"/>
      <c r="AQ16" s="60"/>
      <c r="AR16" s="60"/>
      <c r="AS16" s="60"/>
      <c r="AT16" s="60"/>
      <c r="AU16" s="60"/>
      <c r="AV16" s="60"/>
      <c r="AW16" s="60"/>
      <c r="AX16" s="60"/>
    </row>
    <row r="17" spans="2:51" ht="17.100000000000001" customHeight="1">
      <c r="B17" s="64"/>
      <c r="C17" s="265"/>
      <c r="D17" s="266"/>
      <c r="E17" s="1010"/>
      <c r="F17" s="1010"/>
      <c r="G17" s="1010"/>
      <c r="H17" s="1010"/>
      <c r="I17" s="1010"/>
      <c r="J17" s="1010"/>
      <c r="K17" s="93"/>
      <c r="L17" s="265"/>
      <c r="M17" s="266"/>
      <c r="N17" s="988"/>
      <c r="O17" s="988"/>
      <c r="P17" s="988"/>
      <c r="Q17" s="988"/>
      <c r="R17" s="988"/>
      <c r="S17" s="266"/>
      <c r="T17" s="93"/>
      <c r="V17" s="84"/>
      <c r="W17" s="85"/>
      <c r="X17" s="85"/>
      <c r="Y17" s="988"/>
      <c r="Z17" s="988"/>
      <c r="AA17" s="988"/>
      <c r="AB17" s="988"/>
      <c r="AC17" s="988"/>
      <c r="AD17" s="988"/>
      <c r="AE17" s="988"/>
      <c r="AF17" s="988"/>
      <c r="AG17" s="988"/>
      <c r="AH17" s="988"/>
      <c r="AI17" s="988"/>
      <c r="AJ17" s="968"/>
      <c r="AK17" s="85"/>
      <c r="AL17" s="85"/>
      <c r="AM17" s="86"/>
      <c r="AN17" s="17"/>
      <c r="AO17" s="17"/>
      <c r="AP17" s="60"/>
      <c r="AQ17" s="60"/>
      <c r="AR17" s="60"/>
      <c r="AS17" s="60"/>
      <c r="AT17" s="60"/>
      <c r="AU17" s="60"/>
      <c r="AV17" s="60"/>
      <c r="AW17" s="60"/>
      <c r="AX17" s="60"/>
    </row>
    <row r="18" spans="2:51" ht="17.100000000000001" customHeight="1">
      <c r="B18" s="64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60"/>
      <c r="AQ18" s="60"/>
      <c r="AR18" s="60"/>
      <c r="AS18" s="60"/>
      <c r="AT18" s="60"/>
      <c r="AU18" s="60"/>
      <c r="AV18" s="60"/>
      <c r="AW18" s="60"/>
      <c r="AX18" s="60"/>
    </row>
    <row r="19" spans="2:51" ht="17.100000000000001" customHeight="1">
      <c r="B19" s="64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44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60"/>
      <c r="AQ19" s="60"/>
      <c r="AR19" s="60"/>
      <c r="AS19" s="60"/>
      <c r="AT19" s="60"/>
      <c r="AU19" s="60"/>
      <c r="AV19" s="60"/>
      <c r="AW19" s="60"/>
      <c r="AX19" s="60"/>
    </row>
    <row r="20" spans="2:51" ht="17.100000000000001" customHeight="1">
      <c r="B20" s="64"/>
      <c r="C20" s="263"/>
      <c r="D20" s="1020" t="s">
        <v>383</v>
      </c>
      <c r="E20" s="1020"/>
      <c r="F20" s="1020"/>
      <c r="G20" s="1020"/>
      <c r="H20" s="1020"/>
      <c r="I20" s="1020"/>
      <c r="J20" s="1020"/>
      <c r="K20" s="1020"/>
      <c r="L20" s="1020"/>
      <c r="M20" s="1020"/>
      <c r="N20" s="1020"/>
      <c r="O20" s="1020"/>
      <c r="P20" s="1020"/>
      <c r="Q20" s="1020"/>
      <c r="R20" s="1020"/>
      <c r="S20" s="1020"/>
      <c r="T20" s="1021"/>
      <c r="U20" s="1011" t="s">
        <v>90</v>
      </c>
      <c r="V20" s="1012"/>
      <c r="W20" s="1012"/>
      <c r="X20" s="1012"/>
      <c r="Y20" s="1012"/>
      <c r="Z20" s="1012"/>
      <c r="AA20" s="1012"/>
      <c r="AB20" s="1012"/>
      <c r="AC20" s="1012"/>
      <c r="AD20" s="1013"/>
      <c r="AE20" s="1011" t="s">
        <v>31</v>
      </c>
      <c r="AF20" s="1012"/>
      <c r="AG20" s="1012"/>
      <c r="AH20" s="1012"/>
      <c r="AI20" s="1012"/>
      <c r="AJ20" s="1012"/>
      <c r="AK20" s="1012"/>
      <c r="AL20" s="1012"/>
      <c r="AM20" s="1013"/>
      <c r="AN20" s="17"/>
      <c r="AO20" s="17"/>
      <c r="AP20" s="60"/>
      <c r="AQ20" s="60"/>
      <c r="AR20" s="60"/>
      <c r="AS20" s="60"/>
      <c r="AT20" s="60"/>
      <c r="AU20" s="60"/>
      <c r="AV20" s="60"/>
      <c r="AW20" s="60"/>
      <c r="AX20" s="60"/>
    </row>
    <row r="21" spans="2:51" ht="17.100000000000001" customHeight="1">
      <c r="B21" s="64"/>
      <c r="C21" s="329"/>
      <c r="D21" s="1022"/>
      <c r="E21" s="1022"/>
      <c r="F21" s="1022"/>
      <c r="G21" s="1022"/>
      <c r="H21" s="1022"/>
      <c r="I21" s="1022"/>
      <c r="J21" s="1022"/>
      <c r="K21" s="1022"/>
      <c r="L21" s="1022"/>
      <c r="M21" s="1022"/>
      <c r="N21" s="1022"/>
      <c r="O21" s="1022"/>
      <c r="P21" s="1022"/>
      <c r="Q21" s="1022"/>
      <c r="R21" s="1022"/>
      <c r="S21" s="1022"/>
      <c r="T21" s="1023"/>
      <c r="U21" s="1024"/>
      <c r="V21" s="1025"/>
      <c r="W21" s="1025"/>
      <c r="X21" s="1025"/>
      <c r="Y21" s="1025"/>
      <c r="Z21" s="1025"/>
      <c r="AA21" s="1025"/>
      <c r="AB21" s="1025"/>
      <c r="AC21" s="1025"/>
      <c r="AD21" s="1026"/>
      <c r="AE21" s="88"/>
      <c r="AF21" s="89"/>
      <c r="AG21" s="89"/>
      <c r="AH21" s="89"/>
      <c r="AI21" s="89"/>
      <c r="AJ21" s="89"/>
      <c r="AK21" s="89"/>
      <c r="AL21" s="89"/>
      <c r="AM21" s="90"/>
      <c r="AN21" s="17"/>
      <c r="AO21" s="17"/>
      <c r="AP21" s="60"/>
      <c r="AQ21" s="60"/>
      <c r="AR21" s="60"/>
      <c r="AS21" s="60"/>
      <c r="AT21" s="60"/>
      <c r="AU21" s="60"/>
      <c r="AV21" s="60"/>
      <c r="AW21" s="60"/>
      <c r="AX21" s="60"/>
    </row>
    <row r="22" spans="2:51" ht="17.100000000000001" customHeight="1">
      <c r="B22" s="64"/>
      <c r="C22" s="214"/>
      <c r="D22" s="1022"/>
      <c r="E22" s="1022"/>
      <c r="F22" s="1022"/>
      <c r="G22" s="1022"/>
      <c r="H22" s="1022"/>
      <c r="I22" s="1022"/>
      <c r="J22" s="1022"/>
      <c r="K22" s="1022"/>
      <c r="L22" s="1022"/>
      <c r="M22" s="1022"/>
      <c r="N22" s="1022"/>
      <c r="O22" s="1022"/>
      <c r="P22" s="1022"/>
      <c r="Q22" s="1022"/>
      <c r="R22" s="1022"/>
      <c r="S22" s="1022"/>
      <c r="T22" s="1023"/>
      <c r="U22" s="1027"/>
      <c r="V22" s="1028"/>
      <c r="W22" s="1028"/>
      <c r="X22" s="1028"/>
      <c r="Y22" s="1028"/>
      <c r="Z22" s="1028"/>
      <c r="AA22" s="1028"/>
      <c r="AB22" s="1028"/>
      <c r="AC22" s="1028"/>
      <c r="AD22" s="1029"/>
      <c r="AE22" s="87"/>
      <c r="AF22" s="972">
        <f>'Other Deails'!J2</f>
        <v>2007</v>
      </c>
      <c r="AG22" s="972"/>
      <c r="AH22" s="972"/>
      <c r="AI22" s="972"/>
      <c r="AJ22" s="975">
        <f>'Other Deails'!K2</f>
        <v>8</v>
      </c>
      <c r="AK22" s="975"/>
      <c r="AL22" s="91"/>
      <c r="AM22" s="76"/>
      <c r="AN22" s="17"/>
      <c r="AO22" s="17"/>
      <c r="AP22" s="60"/>
      <c r="AQ22" s="60"/>
      <c r="AR22" s="60"/>
      <c r="AS22" s="60"/>
      <c r="AT22" s="60"/>
      <c r="AU22" s="60"/>
      <c r="AV22" s="60"/>
      <c r="AW22" s="60"/>
      <c r="AX22" s="60"/>
    </row>
    <row r="23" spans="2:51" ht="17.100000000000001" customHeight="1">
      <c r="B23" s="64"/>
      <c r="C23" s="214"/>
      <c r="D23" s="1017" t="s">
        <v>384</v>
      </c>
      <c r="E23" s="1018"/>
      <c r="F23" s="1018"/>
      <c r="G23" s="1018"/>
      <c r="H23" s="1018"/>
      <c r="I23" s="1018"/>
      <c r="J23" s="1019"/>
      <c r="K23" s="1017" t="s">
        <v>385</v>
      </c>
      <c r="L23" s="1018"/>
      <c r="M23" s="1018"/>
      <c r="N23" s="1018"/>
      <c r="O23" s="1018"/>
      <c r="P23" s="1018"/>
      <c r="Q23" s="1018"/>
      <c r="R23" s="1018"/>
      <c r="S23" s="1019"/>
      <c r="T23" s="328"/>
      <c r="U23" s="983" t="s">
        <v>91</v>
      </c>
      <c r="V23" s="984"/>
      <c r="W23" s="984"/>
      <c r="X23" s="984"/>
      <c r="Y23" s="985"/>
      <c r="Z23" s="983" t="s">
        <v>92</v>
      </c>
      <c r="AA23" s="984"/>
      <c r="AB23" s="984"/>
      <c r="AC23" s="984"/>
      <c r="AD23" s="985"/>
      <c r="AE23" s="214"/>
      <c r="AF23" s="973"/>
      <c r="AG23" s="973"/>
      <c r="AH23" s="973"/>
      <c r="AI23" s="973"/>
      <c r="AJ23" s="976"/>
      <c r="AK23" s="976"/>
      <c r="AM23" s="224"/>
      <c r="AN23" s="17"/>
      <c r="AO23" s="17"/>
      <c r="AP23" s="60"/>
      <c r="AQ23" s="60"/>
      <c r="AR23" s="60"/>
      <c r="AS23" s="60"/>
      <c r="AT23" s="60"/>
      <c r="AU23" s="60"/>
      <c r="AV23" s="60"/>
      <c r="AW23" s="60"/>
      <c r="AX23" s="60"/>
    </row>
    <row r="24" spans="2:51" ht="17.100000000000001" customHeight="1">
      <c r="B24" s="64"/>
      <c r="C24" s="214"/>
      <c r="D24" s="990" t="s">
        <v>630</v>
      </c>
      <c r="E24" s="991"/>
      <c r="F24" s="991"/>
      <c r="G24" s="991"/>
      <c r="H24" s="991"/>
      <c r="I24" s="991"/>
      <c r="J24" s="992"/>
      <c r="K24" s="990">
        <v>0</v>
      </c>
      <c r="L24" s="991"/>
      <c r="M24" s="991"/>
      <c r="N24" s="991"/>
      <c r="O24" s="991"/>
      <c r="P24" s="991"/>
      <c r="Q24" s="991"/>
      <c r="R24" s="991"/>
      <c r="S24" s="992"/>
      <c r="T24" s="328"/>
      <c r="U24" s="1014">
        <v>38808</v>
      </c>
      <c r="V24" s="1015"/>
      <c r="W24" s="1015"/>
      <c r="X24" s="1015"/>
      <c r="Y24" s="1016"/>
      <c r="Z24" s="1014">
        <v>38898</v>
      </c>
      <c r="AA24" s="1015"/>
      <c r="AB24" s="1015"/>
      <c r="AC24" s="1015"/>
      <c r="AD24" s="1016"/>
      <c r="AE24" s="214"/>
      <c r="AF24" s="973"/>
      <c r="AG24" s="973"/>
      <c r="AH24" s="973"/>
      <c r="AI24" s="973"/>
      <c r="AJ24" s="976"/>
      <c r="AK24" s="976"/>
      <c r="AM24" s="224"/>
      <c r="AN24" s="17"/>
      <c r="AO24" s="17"/>
      <c r="AP24" s="60"/>
      <c r="AQ24" s="60"/>
      <c r="AR24" s="60"/>
      <c r="AS24" s="60"/>
      <c r="AT24" s="60"/>
      <c r="AU24" s="60"/>
      <c r="AV24" s="60"/>
      <c r="AW24" s="60"/>
      <c r="AX24" s="60"/>
    </row>
    <row r="25" spans="2:51" ht="17.100000000000001" customHeight="1">
      <c r="B25" s="64"/>
      <c r="C25" s="214"/>
      <c r="D25" s="990" t="s">
        <v>631</v>
      </c>
      <c r="E25" s="991"/>
      <c r="F25" s="991"/>
      <c r="G25" s="991"/>
      <c r="H25" s="991"/>
      <c r="I25" s="991"/>
      <c r="J25" s="992"/>
      <c r="K25" s="990">
        <v>0</v>
      </c>
      <c r="L25" s="991"/>
      <c r="M25" s="991"/>
      <c r="N25" s="991"/>
      <c r="O25" s="991"/>
      <c r="P25" s="991"/>
      <c r="Q25" s="991"/>
      <c r="R25" s="991"/>
      <c r="S25" s="992"/>
      <c r="T25" s="328"/>
      <c r="U25" s="1014">
        <f>Z24+1</f>
        <v>38899</v>
      </c>
      <c r="V25" s="1015"/>
      <c r="W25" s="1015"/>
      <c r="X25" s="1015"/>
      <c r="Y25" s="1016"/>
      <c r="Z25" s="1014">
        <f>U25+91</f>
        <v>38990</v>
      </c>
      <c r="AA25" s="1015"/>
      <c r="AB25" s="1015"/>
      <c r="AC25" s="1015"/>
      <c r="AD25" s="1016"/>
      <c r="AE25" s="214"/>
      <c r="AF25" s="973"/>
      <c r="AG25" s="973"/>
      <c r="AH25" s="973"/>
      <c r="AI25" s="973"/>
      <c r="AJ25" s="976"/>
      <c r="AK25" s="976"/>
      <c r="AM25" s="224"/>
      <c r="AN25" s="17"/>
      <c r="AO25" s="17"/>
      <c r="AP25" s="60"/>
      <c r="AQ25" s="60"/>
      <c r="AR25" s="60"/>
      <c r="AS25" s="60"/>
      <c r="AT25" s="60"/>
      <c r="AU25" s="60"/>
      <c r="AV25" s="60"/>
      <c r="AW25" s="60"/>
      <c r="AX25" s="60"/>
    </row>
    <row r="26" spans="2:51" ht="17.100000000000001" customHeight="1">
      <c r="B26" s="64"/>
      <c r="C26" s="214"/>
      <c r="D26" s="990" t="s">
        <v>632</v>
      </c>
      <c r="E26" s="991"/>
      <c r="F26" s="991"/>
      <c r="G26" s="991"/>
      <c r="H26" s="991"/>
      <c r="I26" s="991"/>
      <c r="J26" s="992"/>
      <c r="K26" s="990">
        <v>0</v>
      </c>
      <c r="L26" s="991"/>
      <c r="M26" s="991"/>
      <c r="N26" s="991"/>
      <c r="O26" s="991"/>
      <c r="P26" s="991"/>
      <c r="Q26" s="991"/>
      <c r="R26" s="991"/>
      <c r="S26" s="992"/>
      <c r="T26" s="327"/>
      <c r="U26" s="1014">
        <f>Z25+1</f>
        <v>38991</v>
      </c>
      <c r="V26" s="1015"/>
      <c r="W26" s="1015"/>
      <c r="X26" s="1015"/>
      <c r="Y26" s="1016"/>
      <c r="Z26" s="1014">
        <f>U26+91</f>
        <v>39082</v>
      </c>
      <c r="AA26" s="1015"/>
      <c r="AB26" s="1015"/>
      <c r="AC26" s="1015"/>
      <c r="AD26" s="1016"/>
      <c r="AE26" s="214"/>
      <c r="AF26" s="973"/>
      <c r="AG26" s="973"/>
      <c r="AH26" s="973"/>
      <c r="AI26" s="973"/>
      <c r="AJ26" s="976"/>
      <c r="AK26" s="976"/>
      <c r="AM26" s="224"/>
      <c r="AN26" s="17"/>
      <c r="AO26" s="17"/>
      <c r="AP26" s="60"/>
      <c r="AQ26" s="60"/>
      <c r="AR26" s="60"/>
      <c r="AS26" s="60"/>
      <c r="AT26" s="60"/>
      <c r="AU26" s="60"/>
      <c r="AV26" s="60"/>
      <c r="AW26" s="60"/>
      <c r="AX26" s="60"/>
    </row>
    <row r="27" spans="2:51" ht="17.100000000000001" customHeight="1">
      <c r="B27" s="64"/>
      <c r="C27" s="84"/>
      <c r="D27" s="990" t="s">
        <v>633</v>
      </c>
      <c r="E27" s="991"/>
      <c r="F27" s="991"/>
      <c r="G27" s="991"/>
      <c r="H27" s="991"/>
      <c r="I27" s="991"/>
      <c r="J27" s="992"/>
      <c r="K27" s="990">
        <v>0</v>
      </c>
      <c r="L27" s="991"/>
      <c r="M27" s="991"/>
      <c r="N27" s="991"/>
      <c r="O27" s="991"/>
      <c r="P27" s="991"/>
      <c r="Q27" s="991"/>
      <c r="R27" s="991"/>
      <c r="S27" s="992"/>
      <c r="T27" s="93"/>
      <c r="U27" s="1014">
        <f>Z26+1</f>
        <v>39083</v>
      </c>
      <c r="V27" s="1015"/>
      <c r="W27" s="1015"/>
      <c r="X27" s="1015"/>
      <c r="Y27" s="1016"/>
      <c r="Z27" s="1014" t="s">
        <v>415</v>
      </c>
      <c r="AA27" s="1015"/>
      <c r="AB27" s="1015"/>
      <c r="AC27" s="978">
        <f>'Other Deails'!J2</f>
        <v>2007</v>
      </c>
      <c r="AD27" s="979"/>
      <c r="AE27" s="88"/>
      <c r="AF27" s="974"/>
      <c r="AG27" s="974"/>
      <c r="AH27" s="974"/>
      <c r="AI27" s="974"/>
      <c r="AJ27" s="977"/>
      <c r="AK27" s="977"/>
      <c r="AL27" s="89"/>
      <c r="AM27" s="90"/>
      <c r="AN27" s="17"/>
      <c r="AO27" s="17"/>
      <c r="AP27" s="60"/>
      <c r="AQ27" s="60"/>
      <c r="AR27" s="60"/>
      <c r="AS27" s="60"/>
      <c r="AT27" s="60"/>
      <c r="AU27" s="60"/>
      <c r="AV27" s="60"/>
      <c r="AW27" s="60"/>
      <c r="AX27" s="60"/>
    </row>
    <row r="28" spans="2:51" ht="17.100000000000001" customHeight="1">
      <c r="B28" s="64"/>
      <c r="C28" s="6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44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60"/>
      <c r="AQ28" s="60"/>
      <c r="AR28" s="60"/>
      <c r="AS28" s="60"/>
      <c r="AT28" s="60"/>
      <c r="AU28" s="60"/>
      <c r="AV28" s="60"/>
      <c r="AW28" s="60"/>
      <c r="AX28" s="60"/>
    </row>
    <row r="29" spans="2:51" ht="17.100000000000001" customHeight="1">
      <c r="B29" s="46"/>
      <c r="C29" s="971" t="s">
        <v>93</v>
      </c>
      <c r="D29" s="971"/>
      <c r="E29" s="971"/>
      <c r="F29" s="971"/>
      <c r="G29" s="971"/>
      <c r="H29" s="971"/>
      <c r="I29" s="971"/>
      <c r="J29" s="971"/>
      <c r="K29" s="971"/>
      <c r="L29" s="971"/>
      <c r="M29" s="971"/>
      <c r="N29" s="971"/>
      <c r="O29" s="971"/>
      <c r="P29" s="971"/>
      <c r="Q29" s="971"/>
      <c r="R29" s="971"/>
      <c r="S29" s="971"/>
      <c r="T29" s="971"/>
      <c r="U29" s="971"/>
      <c r="V29" s="971"/>
      <c r="W29" s="971"/>
      <c r="X29" s="971"/>
      <c r="Y29" s="971"/>
      <c r="Z29" s="971"/>
      <c r="AA29" s="971"/>
      <c r="AB29" s="971"/>
      <c r="AC29" s="971"/>
      <c r="AD29" s="971"/>
      <c r="AE29" s="971"/>
      <c r="AF29" s="971"/>
      <c r="AG29" s="971"/>
      <c r="AH29" s="971"/>
      <c r="AI29" s="971"/>
      <c r="AJ29" s="971"/>
      <c r="AK29" s="971"/>
      <c r="AL29" s="971"/>
      <c r="AM29" s="971"/>
      <c r="AN29" s="41"/>
      <c r="AO29" s="41"/>
    </row>
    <row r="30" spans="2:51" ht="17.100000000000001" customHeight="1">
      <c r="B30" s="46"/>
      <c r="C30" s="69"/>
      <c r="AN30" s="41"/>
      <c r="AO30" s="41"/>
    </row>
    <row r="31" spans="2:51" ht="9.9499999999999993" customHeight="1">
      <c r="B31" s="46"/>
      <c r="C31" s="69"/>
      <c r="AN31" s="41"/>
      <c r="AO31" s="41"/>
    </row>
    <row r="32" spans="2:51" ht="17.100000000000001" customHeight="1">
      <c r="B32" s="46"/>
      <c r="C32" s="70" t="s">
        <v>13</v>
      </c>
      <c r="E32" s="41" t="s">
        <v>49</v>
      </c>
      <c r="AI32" s="980"/>
      <c r="AJ32" s="980"/>
      <c r="AK32" s="980"/>
      <c r="AL32" s="980"/>
      <c r="AM32" s="980"/>
      <c r="AN32" s="41"/>
      <c r="AO32" s="41"/>
      <c r="AY32" s="68"/>
    </row>
    <row r="33" spans="1:51" ht="17.100000000000001" customHeight="1">
      <c r="B33" s="46"/>
      <c r="C33" s="70"/>
      <c r="E33" s="41" t="s">
        <v>85</v>
      </c>
      <c r="G33" s="41" t="s">
        <v>94</v>
      </c>
      <c r="AB33" s="980"/>
      <c r="AC33" s="980"/>
      <c r="AD33" s="980"/>
      <c r="AE33" s="980"/>
      <c r="AF33" s="980"/>
      <c r="AI33" s="980"/>
      <c r="AJ33" s="980"/>
      <c r="AK33" s="980"/>
      <c r="AL33" s="980"/>
      <c r="AM33" s="980"/>
      <c r="AN33" s="41"/>
      <c r="AO33" s="41"/>
      <c r="AY33" s="68"/>
    </row>
    <row r="34" spans="1:51" ht="17.100000000000001" customHeight="1">
      <c r="B34" s="46"/>
      <c r="C34" s="70"/>
      <c r="G34" s="41" t="s">
        <v>95</v>
      </c>
      <c r="T34" s="95" t="s">
        <v>25</v>
      </c>
      <c r="U34" s="993">
        <f>Calculation!V20</f>
        <v>127625</v>
      </c>
      <c r="V34" s="994"/>
      <c r="W34" s="994"/>
      <c r="X34" s="994"/>
      <c r="Y34" s="995"/>
      <c r="AB34" s="980"/>
      <c r="AC34" s="980"/>
      <c r="AD34" s="980"/>
      <c r="AE34" s="980"/>
      <c r="AF34" s="980"/>
      <c r="AI34" s="980"/>
      <c r="AJ34" s="980"/>
      <c r="AK34" s="980"/>
      <c r="AL34" s="980"/>
      <c r="AM34" s="980"/>
      <c r="AN34" s="41"/>
      <c r="AO34" s="41"/>
      <c r="AY34" s="68"/>
    </row>
    <row r="35" spans="1:51" ht="17.100000000000001" customHeight="1">
      <c r="B35" s="46"/>
      <c r="C35" s="70"/>
      <c r="E35" s="41" t="s">
        <v>32</v>
      </c>
      <c r="G35" s="41" t="s">
        <v>96</v>
      </c>
      <c r="U35" s="980"/>
      <c r="V35" s="980"/>
      <c r="W35" s="980"/>
      <c r="X35" s="980"/>
      <c r="Y35" s="980"/>
      <c r="AB35" s="980"/>
      <c r="AC35" s="980"/>
      <c r="AD35" s="980"/>
      <c r="AE35" s="980"/>
      <c r="AF35" s="980"/>
      <c r="AI35" s="980"/>
      <c r="AJ35" s="980"/>
      <c r="AK35" s="980"/>
      <c r="AL35" s="980"/>
      <c r="AM35" s="980"/>
      <c r="AN35" s="41"/>
      <c r="AO35" s="41"/>
      <c r="AY35" s="68"/>
    </row>
    <row r="36" spans="1:51" ht="17.100000000000001" customHeight="1">
      <c r="B36" s="46"/>
      <c r="C36" s="70"/>
      <c r="G36" s="41" t="s">
        <v>97</v>
      </c>
      <c r="U36" s="980"/>
      <c r="V36" s="980"/>
      <c r="W36" s="980"/>
      <c r="X36" s="980"/>
      <c r="Y36" s="980"/>
      <c r="AB36" s="980"/>
      <c r="AC36" s="980"/>
      <c r="AD36" s="980"/>
      <c r="AE36" s="980"/>
      <c r="AF36" s="980"/>
      <c r="AI36" s="980"/>
      <c r="AJ36" s="980"/>
      <c r="AK36" s="980"/>
      <c r="AL36" s="980"/>
      <c r="AM36" s="980"/>
      <c r="AN36" s="41"/>
      <c r="AO36" s="41"/>
      <c r="AY36" s="68"/>
    </row>
    <row r="37" spans="1:51" ht="17.100000000000001" customHeight="1">
      <c r="B37" s="46"/>
      <c r="C37" s="70"/>
      <c r="G37" s="41" t="s">
        <v>98</v>
      </c>
      <c r="T37" s="95" t="s">
        <v>25</v>
      </c>
      <c r="U37" s="996">
        <v>0</v>
      </c>
      <c r="V37" s="997"/>
      <c r="W37" s="997"/>
      <c r="X37" s="997"/>
      <c r="Y37" s="998"/>
      <c r="AB37" s="980"/>
      <c r="AC37" s="980"/>
      <c r="AD37" s="980"/>
      <c r="AE37" s="980"/>
      <c r="AF37" s="980"/>
      <c r="AI37" s="980"/>
      <c r="AJ37" s="980"/>
      <c r="AK37" s="980"/>
      <c r="AL37" s="980"/>
      <c r="AM37" s="980"/>
      <c r="AN37" s="41"/>
      <c r="AO37" s="41"/>
      <c r="AY37" s="68"/>
    </row>
    <row r="38" spans="1:51" ht="17.100000000000001" customHeight="1">
      <c r="B38" s="46"/>
      <c r="C38" s="70"/>
      <c r="E38" s="41" t="s">
        <v>86</v>
      </c>
      <c r="G38" s="41" t="s">
        <v>148</v>
      </c>
      <c r="U38" s="980"/>
      <c r="V38" s="980"/>
      <c r="W38" s="980"/>
      <c r="X38" s="980"/>
      <c r="Y38" s="980"/>
      <c r="AB38" s="980"/>
      <c r="AC38" s="980"/>
      <c r="AD38" s="980"/>
      <c r="AE38" s="980"/>
      <c r="AF38" s="980"/>
      <c r="AI38" s="980"/>
      <c r="AJ38" s="980"/>
      <c r="AK38" s="980"/>
      <c r="AL38" s="980"/>
      <c r="AM38" s="980"/>
      <c r="AN38" s="41"/>
      <c r="AO38" s="41"/>
      <c r="AY38" s="68"/>
    </row>
    <row r="39" spans="1:51" ht="17.100000000000001" customHeight="1">
      <c r="B39" s="46"/>
      <c r="C39" s="70"/>
      <c r="G39" s="41" t="s">
        <v>99</v>
      </c>
      <c r="U39" s="996">
        <v>0</v>
      </c>
      <c r="V39" s="997"/>
      <c r="W39" s="997"/>
      <c r="X39" s="997"/>
      <c r="Y39" s="998"/>
      <c r="AB39" s="980"/>
      <c r="AC39" s="980"/>
      <c r="AD39" s="980"/>
      <c r="AE39" s="980"/>
      <c r="AF39" s="980"/>
      <c r="AI39" s="980"/>
      <c r="AJ39" s="980"/>
      <c r="AK39" s="980"/>
      <c r="AL39" s="980"/>
      <c r="AM39" s="980"/>
      <c r="AN39" s="41"/>
      <c r="AO39" s="41"/>
      <c r="AY39" s="68"/>
    </row>
    <row r="40" spans="1:51" ht="17.100000000000001" customHeight="1">
      <c r="B40" s="46"/>
      <c r="C40" s="70"/>
      <c r="G40" s="41" t="s">
        <v>98</v>
      </c>
      <c r="T40" s="95" t="s">
        <v>25</v>
      </c>
      <c r="U40" s="980"/>
      <c r="V40" s="980"/>
      <c r="W40" s="980"/>
      <c r="X40" s="980"/>
      <c r="Y40" s="980"/>
      <c r="AB40" s="980"/>
      <c r="AC40" s="980"/>
      <c r="AD40" s="980"/>
      <c r="AE40" s="980"/>
      <c r="AF40" s="980"/>
      <c r="AI40" s="980"/>
      <c r="AJ40" s="980"/>
      <c r="AK40" s="980"/>
      <c r="AL40" s="980"/>
      <c r="AM40" s="980"/>
      <c r="AN40" s="41"/>
      <c r="AO40" s="41"/>
      <c r="AY40" s="68"/>
    </row>
    <row r="41" spans="1:51" ht="17.100000000000001" customHeight="1">
      <c r="B41" s="46"/>
      <c r="C41" s="70"/>
      <c r="E41" s="41" t="s">
        <v>33</v>
      </c>
      <c r="G41" s="41" t="s">
        <v>26</v>
      </c>
      <c r="T41" s="95"/>
      <c r="U41" s="980"/>
      <c r="V41" s="980"/>
      <c r="W41" s="980"/>
      <c r="X41" s="980"/>
      <c r="Y41" s="980"/>
      <c r="AA41" s="95" t="s">
        <v>25</v>
      </c>
      <c r="AB41" s="993">
        <f>U34+U37+U40</f>
        <v>127625</v>
      </c>
      <c r="AC41" s="994"/>
      <c r="AD41" s="994"/>
      <c r="AE41" s="994"/>
      <c r="AF41" s="995"/>
      <c r="AH41" s="95"/>
      <c r="AI41" s="980"/>
      <c r="AJ41" s="980"/>
      <c r="AK41" s="980"/>
      <c r="AL41" s="980"/>
      <c r="AM41" s="980"/>
      <c r="AN41" s="41"/>
      <c r="AO41" s="41"/>
      <c r="AY41" s="68"/>
    </row>
    <row r="42" spans="1:51" ht="17.100000000000001" customHeight="1">
      <c r="B42" s="46"/>
      <c r="C42" s="70" t="s">
        <v>100</v>
      </c>
      <c r="E42" s="41" t="s">
        <v>129</v>
      </c>
      <c r="T42" s="95"/>
      <c r="U42" s="980"/>
      <c r="V42" s="980"/>
      <c r="W42" s="980"/>
      <c r="X42" s="980"/>
      <c r="Y42" s="980"/>
      <c r="AB42" s="980"/>
      <c r="AC42" s="980"/>
      <c r="AD42" s="980"/>
      <c r="AE42" s="980"/>
      <c r="AF42" s="980"/>
      <c r="AI42" s="980"/>
      <c r="AJ42" s="980"/>
      <c r="AK42" s="980"/>
      <c r="AL42" s="980"/>
      <c r="AM42" s="980"/>
      <c r="AN42" s="41"/>
      <c r="AO42" s="41"/>
      <c r="AY42" s="68"/>
    </row>
    <row r="43" spans="1:51" ht="17.100000000000001" customHeight="1">
      <c r="B43" s="46"/>
      <c r="C43" s="70"/>
      <c r="E43" s="41" t="s">
        <v>130</v>
      </c>
      <c r="J43" s="71"/>
      <c r="K43" s="71"/>
      <c r="L43" s="71"/>
      <c r="M43" s="970" t="str">
        <f>Salary!S9</f>
        <v>P. T. A.</v>
      </c>
      <c r="N43" s="970"/>
      <c r="O43" s="970"/>
      <c r="P43" s="970"/>
      <c r="Q43" s="970"/>
      <c r="R43" s="970"/>
      <c r="S43" s="970"/>
      <c r="T43" s="95" t="s">
        <v>25</v>
      </c>
      <c r="U43" s="993">
        <f>Salary!S30</f>
        <v>0</v>
      </c>
      <c r="V43" s="994"/>
      <c r="W43" s="994"/>
      <c r="X43" s="994"/>
      <c r="Y43" s="995"/>
      <c r="AB43" s="980"/>
      <c r="AC43" s="980"/>
      <c r="AD43" s="980"/>
      <c r="AE43" s="980"/>
      <c r="AF43" s="980"/>
      <c r="AI43" s="980"/>
      <c r="AJ43" s="980"/>
      <c r="AK43" s="980"/>
      <c r="AL43" s="980"/>
      <c r="AM43" s="980"/>
      <c r="AN43" s="41"/>
      <c r="AO43" s="41"/>
      <c r="AY43" s="68"/>
    </row>
    <row r="44" spans="1:51" ht="17.100000000000001" customHeight="1">
      <c r="B44" s="46"/>
      <c r="C44" s="70"/>
      <c r="J44" s="71"/>
      <c r="K44" s="71"/>
      <c r="L44" s="71"/>
      <c r="M44" s="970" t="str">
        <f>Salary!T9</f>
        <v>Washing All.</v>
      </c>
      <c r="N44" s="970"/>
      <c r="O44" s="970"/>
      <c r="P44" s="970"/>
      <c r="Q44" s="970"/>
      <c r="R44" s="970"/>
      <c r="S44" s="970"/>
      <c r="T44" s="95" t="s">
        <v>25</v>
      </c>
      <c r="U44" s="993">
        <f>Salary!T30</f>
        <v>0</v>
      </c>
      <c r="V44" s="994"/>
      <c r="W44" s="994"/>
      <c r="X44" s="994"/>
      <c r="Y44" s="995"/>
      <c r="AB44" s="980"/>
      <c r="AC44" s="980"/>
      <c r="AD44" s="980"/>
      <c r="AE44" s="980"/>
      <c r="AF44" s="980"/>
      <c r="AI44" s="980"/>
      <c r="AJ44" s="980"/>
      <c r="AK44" s="980"/>
      <c r="AL44" s="980"/>
      <c r="AM44" s="980"/>
      <c r="AN44" s="41"/>
      <c r="AO44" s="41"/>
      <c r="AY44" s="68"/>
    </row>
    <row r="45" spans="1:51" ht="17.100000000000001" customHeight="1">
      <c r="B45" s="46"/>
      <c r="C45" s="70"/>
      <c r="F45" s="999" t="s">
        <v>271</v>
      </c>
      <c r="G45" s="999"/>
      <c r="H45" s="999"/>
      <c r="I45" s="999"/>
      <c r="J45" s="999"/>
      <c r="K45" s="999"/>
      <c r="L45" s="999"/>
      <c r="M45" s="999"/>
      <c r="N45" s="999"/>
      <c r="O45" s="999"/>
      <c r="P45" s="999"/>
      <c r="Q45" s="999"/>
      <c r="R45" s="999"/>
      <c r="S45" s="999"/>
      <c r="T45" s="95" t="s">
        <v>25</v>
      </c>
      <c r="U45" s="993">
        <f>'Other Deails'!H96</f>
        <v>0</v>
      </c>
      <c r="V45" s="994"/>
      <c r="W45" s="994"/>
      <c r="X45" s="994"/>
      <c r="Y45" s="995"/>
      <c r="AB45" s="980"/>
      <c r="AC45" s="980"/>
      <c r="AD45" s="980"/>
      <c r="AE45" s="980"/>
      <c r="AF45" s="980"/>
      <c r="AI45" s="980"/>
      <c r="AJ45" s="980"/>
      <c r="AK45" s="980"/>
      <c r="AL45" s="980"/>
      <c r="AM45" s="980"/>
      <c r="AN45" s="41"/>
      <c r="AO45" s="41"/>
      <c r="AY45" s="68"/>
    </row>
    <row r="46" spans="1:51" ht="17.100000000000001" customHeight="1">
      <c r="B46" s="46"/>
      <c r="C46" s="72"/>
      <c r="E46" s="1001" t="s">
        <v>270</v>
      </c>
      <c r="F46" s="970"/>
      <c r="G46" s="970"/>
      <c r="H46" s="970"/>
      <c r="I46" s="970"/>
      <c r="J46" s="970"/>
      <c r="K46" s="970"/>
      <c r="L46" s="970"/>
      <c r="M46" s="970"/>
      <c r="N46" s="970"/>
      <c r="O46" s="970"/>
      <c r="P46" s="970"/>
      <c r="Q46" s="970"/>
      <c r="R46" s="970"/>
      <c r="S46" s="970"/>
      <c r="T46" s="95" t="s">
        <v>25</v>
      </c>
      <c r="U46" s="993">
        <f>Salary!I30</f>
        <v>900</v>
      </c>
      <c r="V46" s="994"/>
      <c r="W46" s="994"/>
      <c r="X46" s="994"/>
      <c r="Y46" s="995"/>
      <c r="AB46" s="980"/>
      <c r="AC46" s="980"/>
      <c r="AD46" s="980"/>
      <c r="AE46" s="980"/>
      <c r="AF46" s="980"/>
      <c r="AI46" s="980"/>
      <c r="AJ46" s="980"/>
      <c r="AK46" s="980"/>
      <c r="AL46" s="980"/>
      <c r="AM46" s="980"/>
      <c r="AN46" s="41"/>
      <c r="AO46" s="41"/>
      <c r="AY46" s="68"/>
    </row>
    <row r="47" spans="1:51" s="67" customFormat="1" ht="17.100000000000001" customHeight="1">
      <c r="A47" s="42"/>
      <c r="B47" s="46"/>
      <c r="C47" s="73"/>
      <c r="D47" s="18"/>
      <c r="E47" s="18"/>
      <c r="F47" s="18"/>
      <c r="G47" s="18"/>
      <c r="H47" s="47" t="s">
        <v>149</v>
      </c>
      <c r="I47" s="1000" t="s">
        <v>159</v>
      </c>
      <c r="J47" s="1000"/>
      <c r="K47" s="1000"/>
      <c r="L47" s="1000"/>
      <c r="M47" s="1000"/>
      <c r="N47" s="1000"/>
      <c r="O47" s="1000"/>
      <c r="P47" s="1000"/>
      <c r="Q47" s="1000"/>
      <c r="R47" s="1000"/>
      <c r="S47" s="1000"/>
      <c r="T47" s="95" t="s">
        <v>25</v>
      </c>
      <c r="U47" s="996">
        <v>0</v>
      </c>
      <c r="V47" s="997"/>
      <c r="W47" s="997"/>
      <c r="X47" s="997"/>
      <c r="Y47" s="998"/>
      <c r="Z47" s="41"/>
      <c r="AA47" s="95" t="s">
        <v>25</v>
      </c>
      <c r="AB47" s="1002">
        <f>U47+U46+U45+U44+U43</f>
        <v>900</v>
      </c>
      <c r="AC47" s="1003"/>
      <c r="AD47" s="1003"/>
      <c r="AE47" s="1003"/>
      <c r="AF47" s="1004"/>
      <c r="AG47" s="96"/>
      <c r="AH47" s="41"/>
      <c r="AI47" s="980"/>
      <c r="AJ47" s="980"/>
      <c r="AK47" s="980"/>
      <c r="AL47" s="980"/>
      <c r="AM47" s="980"/>
      <c r="AN47" s="18"/>
      <c r="AO47" s="41"/>
      <c r="AP47" s="74"/>
      <c r="AQ47" s="74"/>
      <c r="AR47" s="74"/>
      <c r="AS47" s="74"/>
      <c r="AT47" s="74"/>
      <c r="AU47" s="74"/>
      <c r="AV47" s="74"/>
      <c r="AW47" s="74"/>
      <c r="AX47" s="74"/>
      <c r="AY47" s="74"/>
    </row>
    <row r="48" spans="1:51" ht="17.100000000000001" customHeight="1">
      <c r="B48" s="46"/>
      <c r="C48" s="73" t="s">
        <v>14</v>
      </c>
      <c r="E48" s="41" t="s">
        <v>101</v>
      </c>
      <c r="T48" s="95"/>
      <c r="U48" s="980"/>
      <c r="V48" s="980"/>
      <c r="W48" s="980"/>
      <c r="X48" s="980"/>
      <c r="Y48" s="980"/>
      <c r="AA48" s="95" t="s">
        <v>25</v>
      </c>
      <c r="AB48" s="993">
        <f>AB41-AB47</f>
        <v>126725</v>
      </c>
      <c r="AC48" s="994"/>
      <c r="AD48" s="994"/>
      <c r="AE48" s="994"/>
      <c r="AF48" s="995"/>
      <c r="AH48" s="95"/>
      <c r="AI48" s="980"/>
      <c r="AJ48" s="980"/>
      <c r="AK48" s="980"/>
      <c r="AL48" s="980"/>
      <c r="AM48" s="980"/>
      <c r="AN48" s="41"/>
      <c r="AO48" s="41"/>
      <c r="AY48" s="68"/>
    </row>
    <row r="49" spans="1:51" ht="17.100000000000001" customHeight="1">
      <c r="B49" s="46"/>
      <c r="C49" s="73" t="s">
        <v>15</v>
      </c>
      <c r="E49" s="41" t="s">
        <v>102</v>
      </c>
      <c r="T49" s="95"/>
      <c r="U49" s="980"/>
      <c r="V49" s="980"/>
      <c r="W49" s="980"/>
      <c r="X49" s="980"/>
      <c r="Y49" s="980"/>
      <c r="AB49" s="980"/>
      <c r="AC49" s="980"/>
      <c r="AD49" s="980"/>
      <c r="AE49" s="980"/>
      <c r="AF49" s="980"/>
      <c r="AI49" s="980"/>
      <c r="AJ49" s="980"/>
      <c r="AK49" s="980"/>
      <c r="AL49" s="980"/>
      <c r="AM49" s="980"/>
      <c r="AN49" s="41"/>
      <c r="AO49" s="41"/>
      <c r="AY49" s="68"/>
    </row>
    <row r="50" spans="1:51" ht="17.100000000000001" customHeight="1">
      <c r="B50" s="46"/>
      <c r="C50" s="73"/>
      <c r="E50" s="41" t="s">
        <v>85</v>
      </c>
      <c r="G50" s="41" t="s">
        <v>103</v>
      </c>
      <c r="T50" s="95" t="s">
        <v>25</v>
      </c>
      <c r="U50" s="993">
        <v>0</v>
      </c>
      <c r="V50" s="994"/>
      <c r="W50" s="994"/>
      <c r="X50" s="994"/>
      <c r="Y50" s="995"/>
      <c r="AB50" s="980"/>
      <c r="AC50" s="980"/>
      <c r="AD50" s="980"/>
      <c r="AE50" s="980"/>
      <c r="AF50" s="980"/>
      <c r="AI50" s="980"/>
      <c r="AJ50" s="980"/>
      <c r="AK50" s="980"/>
      <c r="AL50" s="980"/>
      <c r="AM50" s="980"/>
      <c r="AN50" s="41"/>
      <c r="AO50" s="41"/>
      <c r="AY50" s="68"/>
    </row>
    <row r="51" spans="1:51" ht="17.100000000000001" customHeight="1">
      <c r="B51" s="46"/>
      <c r="C51" s="73"/>
      <c r="E51" s="41" t="s">
        <v>32</v>
      </c>
      <c r="G51" s="41" t="s">
        <v>150</v>
      </c>
      <c r="T51" s="95" t="s">
        <v>25</v>
      </c>
      <c r="U51" s="993">
        <f>Salary!T46</f>
        <v>0</v>
      </c>
      <c r="V51" s="994"/>
      <c r="W51" s="994"/>
      <c r="X51" s="994"/>
      <c r="Y51" s="995"/>
      <c r="AB51" s="980"/>
      <c r="AC51" s="980"/>
      <c r="AD51" s="980"/>
      <c r="AE51" s="980"/>
      <c r="AF51" s="980"/>
      <c r="AI51" s="980"/>
      <c r="AJ51" s="980"/>
      <c r="AK51" s="980"/>
      <c r="AL51" s="980"/>
      <c r="AM51" s="980"/>
      <c r="AN51" s="41"/>
      <c r="AO51" s="41"/>
      <c r="AY51" s="68"/>
    </row>
    <row r="52" spans="1:51" ht="17.100000000000001" customHeight="1">
      <c r="B52" s="46"/>
      <c r="C52" s="73"/>
      <c r="E52" s="41" t="s">
        <v>86</v>
      </c>
      <c r="G52" s="41" t="s">
        <v>104</v>
      </c>
      <c r="T52" s="95" t="s">
        <v>25</v>
      </c>
      <c r="U52" s="993">
        <f>Calculation!S29</f>
        <v>720</v>
      </c>
      <c r="V52" s="994"/>
      <c r="W52" s="994"/>
      <c r="X52" s="994"/>
      <c r="Y52" s="995"/>
      <c r="AA52" s="18"/>
      <c r="AB52" s="963"/>
      <c r="AC52" s="963"/>
      <c r="AD52" s="963"/>
      <c r="AE52" s="963"/>
      <c r="AF52" s="963"/>
      <c r="AG52" s="18"/>
      <c r="AI52" s="980"/>
      <c r="AJ52" s="980"/>
      <c r="AK52" s="980"/>
      <c r="AL52" s="980"/>
      <c r="AM52" s="980"/>
      <c r="AN52" s="41"/>
      <c r="AO52" s="41"/>
      <c r="AY52" s="68"/>
    </row>
    <row r="53" spans="1:51" ht="17.100000000000001" customHeight="1">
      <c r="B53" s="46"/>
      <c r="C53" s="73"/>
      <c r="E53" s="41" t="s">
        <v>33</v>
      </c>
      <c r="G53" s="41" t="s">
        <v>151</v>
      </c>
      <c r="T53" s="95" t="s">
        <v>25</v>
      </c>
      <c r="U53" s="993">
        <f>Calculation!V33</f>
        <v>5250</v>
      </c>
      <c r="V53" s="994"/>
      <c r="W53" s="994"/>
      <c r="X53" s="994"/>
      <c r="Y53" s="995"/>
      <c r="AA53" s="18"/>
      <c r="AB53" s="963"/>
      <c r="AC53" s="963"/>
      <c r="AD53" s="963"/>
      <c r="AE53" s="963"/>
      <c r="AF53" s="963"/>
      <c r="AG53" s="18"/>
      <c r="AI53" s="980"/>
      <c r="AJ53" s="980"/>
      <c r="AK53" s="980"/>
      <c r="AL53" s="980"/>
      <c r="AM53" s="980"/>
      <c r="AN53" s="41"/>
      <c r="AO53" s="41"/>
      <c r="AY53" s="68"/>
    </row>
    <row r="54" spans="1:51" ht="17.100000000000001" customHeight="1">
      <c r="B54" s="46"/>
      <c r="C54" s="73" t="s">
        <v>16</v>
      </c>
      <c r="E54" s="41" t="s">
        <v>105</v>
      </c>
      <c r="O54" s="48"/>
      <c r="P54" s="48"/>
      <c r="Q54" s="48"/>
      <c r="R54" s="48"/>
      <c r="S54" s="48"/>
      <c r="U54" s="993">
        <f>SUM(U50:Y53)</f>
        <v>5970</v>
      </c>
      <c r="V54" s="994"/>
      <c r="W54" s="994"/>
      <c r="X54" s="994"/>
      <c r="Y54" s="995"/>
      <c r="AA54" s="95" t="s">
        <v>25</v>
      </c>
      <c r="AB54" s="993">
        <f>U54</f>
        <v>5970</v>
      </c>
      <c r="AC54" s="994"/>
      <c r="AD54" s="994"/>
      <c r="AE54" s="994"/>
      <c r="AF54" s="995"/>
      <c r="AG54" s="22"/>
      <c r="AI54" s="980"/>
      <c r="AJ54" s="980"/>
      <c r="AK54" s="980"/>
      <c r="AL54" s="980"/>
      <c r="AM54" s="980"/>
      <c r="AN54" s="41"/>
      <c r="AO54" s="41"/>
      <c r="AY54" s="68"/>
    </row>
    <row r="55" spans="1:51" ht="17.100000000000001" customHeight="1">
      <c r="B55" s="46"/>
      <c r="C55" s="73" t="s">
        <v>17</v>
      </c>
      <c r="E55" s="41" t="s">
        <v>106</v>
      </c>
      <c r="U55" s="980"/>
      <c r="V55" s="980"/>
      <c r="W55" s="980"/>
      <c r="X55" s="980"/>
      <c r="Y55" s="980"/>
      <c r="AA55" s="22"/>
      <c r="AB55" s="969"/>
      <c r="AC55" s="969"/>
      <c r="AD55" s="969"/>
      <c r="AE55" s="969"/>
      <c r="AF55" s="969"/>
      <c r="AG55" s="987">
        <v>701</v>
      </c>
      <c r="AH55" s="1008"/>
      <c r="AI55" s="1005">
        <f>AB48-AB54</f>
        <v>120755</v>
      </c>
      <c r="AJ55" s="1006"/>
      <c r="AK55" s="1006"/>
      <c r="AL55" s="1006"/>
      <c r="AM55" s="1007"/>
      <c r="AN55" s="41"/>
      <c r="AO55" s="41"/>
      <c r="AY55" s="68"/>
    </row>
    <row r="56" spans="1:51" s="19" customFormat="1" ht="18.95" customHeight="1">
      <c r="A56" s="17"/>
      <c r="B56" s="18"/>
      <c r="C56" s="75" t="s">
        <v>107</v>
      </c>
      <c r="D56" s="18" t="s">
        <v>108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963"/>
      <c r="V56" s="963"/>
      <c r="W56" s="963"/>
      <c r="X56" s="963"/>
      <c r="Y56" s="963"/>
      <c r="Z56" s="18"/>
      <c r="AA56" s="22"/>
      <c r="AB56" s="969"/>
      <c r="AC56" s="969"/>
      <c r="AD56" s="969"/>
      <c r="AE56" s="969"/>
      <c r="AF56" s="969"/>
      <c r="AG56" s="22"/>
      <c r="AH56" s="18"/>
      <c r="AI56" s="963"/>
      <c r="AJ56" s="963"/>
      <c r="AK56" s="963"/>
      <c r="AL56" s="963"/>
      <c r="AM56" s="963"/>
      <c r="AN56" s="41"/>
      <c r="AO56" s="41"/>
      <c r="AP56" s="32"/>
      <c r="AQ56" s="32"/>
      <c r="AR56" s="32"/>
      <c r="AS56" s="32"/>
      <c r="AT56" s="32"/>
      <c r="AU56" s="32"/>
      <c r="AV56" s="32"/>
      <c r="AW56" s="32"/>
      <c r="AX56" s="32"/>
      <c r="AY56" s="32"/>
    </row>
    <row r="57" spans="1:51" s="19" customFormat="1" ht="18.95" customHeight="1">
      <c r="A57" s="17"/>
      <c r="B57" s="18"/>
      <c r="C57" s="18"/>
      <c r="D57" s="963" t="s">
        <v>386</v>
      </c>
      <c r="E57" s="963"/>
      <c r="F57" s="963"/>
      <c r="G57" s="963"/>
      <c r="H57" s="963"/>
      <c r="I57" s="963"/>
      <c r="J57" s="963"/>
      <c r="K57" s="963"/>
      <c r="L57" s="963"/>
      <c r="M57" s="963"/>
      <c r="N57" s="963"/>
      <c r="O57" s="963"/>
      <c r="P57" s="963"/>
      <c r="Q57" s="963"/>
      <c r="R57" s="963"/>
      <c r="S57" s="963"/>
      <c r="T57" s="18"/>
      <c r="U57" s="963"/>
      <c r="V57" s="963"/>
      <c r="W57" s="963"/>
      <c r="X57" s="963"/>
      <c r="Y57" s="963"/>
      <c r="Z57" s="18"/>
      <c r="AA57" s="22"/>
      <c r="AB57" s="969"/>
      <c r="AC57" s="969"/>
      <c r="AD57" s="969"/>
      <c r="AE57" s="969"/>
      <c r="AF57" s="969"/>
      <c r="AG57" s="22"/>
      <c r="AH57" s="18"/>
      <c r="AI57" s="963"/>
      <c r="AJ57" s="963"/>
      <c r="AK57" s="963"/>
      <c r="AL57" s="963"/>
      <c r="AM57" s="963"/>
      <c r="AN57" s="41"/>
      <c r="AO57" s="41"/>
      <c r="AP57" s="32"/>
      <c r="AQ57" s="32"/>
      <c r="AR57" s="32"/>
      <c r="AS57" s="32"/>
      <c r="AT57" s="32"/>
      <c r="AU57" s="32"/>
      <c r="AV57" s="32"/>
      <c r="AW57" s="32"/>
      <c r="AX57" s="32"/>
      <c r="AY57" s="32"/>
    </row>
    <row r="58" spans="1:51" s="19" customFormat="1" ht="18.95" customHeight="1">
      <c r="A58" s="17"/>
      <c r="B58" s="18"/>
      <c r="C58" s="18"/>
      <c r="D58" s="964" t="s">
        <v>477</v>
      </c>
      <c r="E58" s="965"/>
      <c r="F58" s="965"/>
      <c r="G58" s="965"/>
      <c r="H58" s="965"/>
      <c r="I58" s="965"/>
      <c r="J58" s="965"/>
      <c r="K58" s="965"/>
      <c r="L58" s="965"/>
      <c r="M58" s="965"/>
      <c r="N58" s="965"/>
      <c r="O58" s="965"/>
      <c r="P58" s="965"/>
      <c r="Q58" s="965"/>
      <c r="R58" s="965"/>
      <c r="S58" s="966"/>
      <c r="T58" s="95" t="s">
        <v>25</v>
      </c>
      <c r="U58" s="996">
        <v>0</v>
      </c>
      <c r="V58" s="997"/>
      <c r="W58" s="997"/>
      <c r="X58" s="997"/>
      <c r="Y58" s="998"/>
      <c r="Z58" s="21"/>
      <c r="AA58" s="22"/>
      <c r="AB58" s="969"/>
      <c r="AC58" s="969"/>
      <c r="AD58" s="969"/>
      <c r="AE58" s="969"/>
      <c r="AF58" s="969"/>
      <c r="AG58" s="22"/>
      <c r="AH58" s="22"/>
      <c r="AI58" s="969"/>
      <c r="AJ58" s="969"/>
      <c r="AK58" s="969"/>
      <c r="AL58" s="969"/>
      <c r="AM58" s="969"/>
      <c r="AN58" s="41"/>
      <c r="AO58" s="41"/>
      <c r="AP58" s="32"/>
      <c r="AQ58" s="32"/>
      <c r="AR58" s="32"/>
      <c r="AS58" s="32"/>
      <c r="AT58" s="32"/>
      <c r="AU58" s="32"/>
      <c r="AV58" s="32"/>
      <c r="AW58" s="32"/>
      <c r="AX58" s="32"/>
      <c r="AY58" s="32"/>
    </row>
    <row r="59" spans="1:51" s="19" customFormat="1" ht="18.95" customHeight="1">
      <c r="A59" s="17"/>
      <c r="B59" s="18"/>
      <c r="C59" s="22"/>
      <c r="D59" s="969"/>
      <c r="E59" s="969"/>
      <c r="F59" s="969"/>
      <c r="G59" s="969"/>
      <c r="H59" s="969"/>
      <c r="I59" s="969"/>
      <c r="J59" s="969"/>
      <c r="K59" s="969"/>
      <c r="L59" s="969"/>
      <c r="M59" s="969"/>
      <c r="N59" s="969"/>
      <c r="O59" s="969"/>
      <c r="P59" s="969"/>
      <c r="Q59" s="969"/>
      <c r="R59" s="969"/>
      <c r="S59" s="969"/>
      <c r="T59" s="22"/>
      <c r="U59" s="969"/>
      <c r="V59" s="969"/>
      <c r="W59" s="969"/>
      <c r="X59" s="969"/>
      <c r="Y59" s="969"/>
      <c r="Z59" s="22"/>
      <c r="AA59" s="22"/>
      <c r="AB59" s="969"/>
      <c r="AC59" s="969"/>
      <c r="AD59" s="969"/>
      <c r="AE59" s="969"/>
      <c r="AF59" s="969"/>
      <c r="AG59" s="22"/>
      <c r="AH59" s="22"/>
      <c r="AI59" s="969"/>
      <c r="AJ59" s="969"/>
      <c r="AK59" s="969"/>
      <c r="AL59" s="969"/>
      <c r="AM59" s="969"/>
      <c r="AN59" s="41"/>
      <c r="AO59" s="41"/>
      <c r="AP59" s="32"/>
      <c r="AQ59" s="32"/>
      <c r="AR59" s="32"/>
      <c r="AS59" s="32"/>
      <c r="AT59" s="32"/>
      <c r="AU59" s="32"/>
      <c r="AV59" s="32"/>
      <c r="AW59" s="32"/>
      <c r="AX59" s="32"/>
      <c r="AY59" s="32"/>
    </row>
    <row r="60" spans="1:51" s="19" customFormat="1" ht="18.95" customHeight="1">
      <c r="A60" s="17"/>
      <c r="B60" s="22"/>
      <c r="C60" s="22"/>
      <c r="D60" s="960" t="s">
        <v>478</v>
      </c>
      <c r="E60" s="961"/>
      <c r="F60" s="961"/>
      <c r="G60" s="961"/>
      <c r="H60" s="961"/>
      <c r="I60" s="961"/>
      <c r="J60" s="961"/>
      <c r="K60" s="961"/>
      <c r="L60" s="961"/>
      <c r="M60" s="961"/>
      <c r="N60" s="961"/>
      <c r="O60" s="961"/>
      <c r="P60" s="961"/>
      <c r="Q60" s="961"/>
      <c r="R60" s="961"/>
      <c r="S60" s="962"/>
      <c r="T60" s="95" t="s">
        <v>25</v>
      </c>
      <c r="U60" s="996">
        <v>0</v>
      </c>
      <c r="V60" s="997"/>
      <c r="W60" s="997"/>
      <c r="X60" s="997"/>
      <c r="Y60" s="998"/>
      <c r="Z60" s="21"/>
      <c r="AA60" s="22"/>
      <c r="AB60" s="969"/>
      <c r="AC60" s="969"/>
      <c r="AD60" s="969"/>
      <c r="AE60" s="969"/>
      <c r="AF60" s="969"/>
      <c r="AG60" s="22"/>
      <c r="AH60" s="22"/>
      <c r="AI60" s="969"/>
      <c r="AJ60" s="969"/>
      <c r="AK60" s="969"/>
      <c r="AL60" s="969"/>
      <c r="AM60" s="969"/>
      <c r="AN60" s="41"/>
      <c r="AO60" s="41"/>
      <c r="AP60" s="32"/>
      <c r="AQ60" s="32"/>
      <c r="AR60" s="32"/>
      <c r="AS60" s="32"/>
      <c r="AT60" s="32"/>
      <c r="AU60" s="32"/>
      <c r="AV60" s="32"/>
      <c r="AW60" s="32"/>
      <c r="AX60" s="32"/>
      <c r="AY60" s="32"/>
    </row>
    <row r="61" spans="1:51" s="19" customFormat="1" ht="18.95" customHeight="1">
      <c r="A61" s="17"/>
      <c r="B61" s="22"/>
      <c r="C61" s="22"/>
      <c r="D61" s="50" t="s">
        <v>4</v>
      </c>
      <c r="E61" s="50" t="s">
        <v>109</v>
      </c>
      <c r="F61" s="50"/>
      <c r="G61" s="50"/>
      <c r="H61" s="50"/>
      <c r="I61" s="50"/>
      <c r="J61" s="50"/>
      <c r="K61" s="50"/>
      <c r="L61" s="50"/>
      <c r="M61" s="22"/>
      <c r="N61" s="22"/>
      <c r="O61" s="22"/>
      <c r="P61" s="22"/>
      <c r="Q61" s="22"/>
      <c r="R61" s="22"/>
      <c r="S61" s="22"/>
      <c r="T61" s="22"/>
      <c r="U61" s="969"/>
      <c r="V61" s="969"/>
      <c r="W61" s="969"/>
      <c r="X61" s="969"/>
      <c r="Y61" s="969"/>
      <c r="Z61" s="22"/>
      <c r="AA61" s="95"/>
      <c r="AB61" s="969"/>
      <c r="AC61" s="969"/>
      <c r="AD61" s="969"/>
      <c r="AE61" s="969"/>
      <c r="AF61" s="969"/>
      <c r="AG61" s="22"/>
      <c r="AH61" s="95" t="s">
        <v>25</v>
      </c>
      <c r="AI61" s="993">
        <f>U60+U58</f>
        <v>0</v>
      </c>
      <c r="AJ61" s="994"/>
      <c r="AK61" s="994"/>
      <c r="AL61" s="994"/>
      <c r="AM61" s="995"/>
      <c r="AN61" s="41"/>
      <c r="AO61" s="41"/>
      <c r="AP61" s="32"/>
      <c r="AQ61" s="32"/>
      <c r="AR61" s="32"/>
      <c r="AS61" s="32"/>
      <c r="AT61" s="32"/>
      <c r="AU61" s="32"/>
      <c r="AV61" s="32"/>
      <c r="AW61" s="32"/>
      <c r="AX61" s="32"/>
      <c r="AY61" s="32"/>
    </row>
    <row r="62" spans="1:51" s="19" customFormat="1" ht="18.95" customHeight="1">
      <c r="A62" s="17"/>
      <c r="B62" s="22"/>
      <c r="C62" s="23" t="s">
        <v>18</v>
      </c>
      <c r="D62" s="41" t="s">
        <v>133</v>
      </c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980"/>
      <c r="V62" s="980"/>
      <c r="W62" s="980"/>
      <c r="X62" s="980"/>
      <c r="Y62" s="980"/>
      <c r="Z62" s="41"/>
      <c r="AA62" s="95" t="s">
        <v>25</v>
      </c>
      <c r="AB62" s="969"/>
      <c r="AC62" s="969"/>
      <c r="AD62" s="969"/>
      <c r="AE62" s="969"/>
      <c r="AF62" s="969"/>
      <c r="AG62" s="987">
        <v>746</v>
      </c>
      <c r="AH62" s="1008"/>
      <c r="AI62" s="993">
        <f>AI55+AI61</f>
        <v>120755</v>
      </c>
      <c r="AJ62" s="994"/>
      <c r="AK62" s="994"/>
      <c r="AL62" s="994"/>
      <c r="AM62" s="995"/>
      <c r="AN62" s="41"/>
      <c r="AO62" s="41"/>
      <c r="AP62" s="32"/>
      <c r="AQ62" s="32"/>
      <c r="AR62" s="32"/>
      <c r="AS62" s="32"/>
      <c r="AT62" s="32"/>
      <c r="AU62" s="32"/>
      <c r="AV62" s="32"/>
      <c r="AW62" s="32"/>
      <c r="AX62" s="32"/>
      <c r="AY62" s="32"/>
    </row>
    <row r="63" spans="1:51" s="262" customFormat="1" ht="20.25" customHeight="1">
      <c r="A63" s="17"/>
      <c r="B63" s="46"/>
      <c r="C63" s="73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17" t="s">
        <v>313</v>
      </c>
      <c r="T63" s="41"/>
      <c r="U63" s="41"/>
      <c r="V63" s="41"/>
      <c r="W63" s="41"/>
      <c r="X63" s="41"/>
      <c r="Y63" s="41"/>
      <c r="Z63" s="41"/>
      <c r="AA63" s="41"/>
      <c r="AB63" s="50"/>
      <c r="AC63" s="50"/>
      <c r="AD63" s="50"/>
      <c r="AE63" s="50"/>
      <c r="AF63" s="18"/>
      <c r="AG63" s="18"/>
      <c r="AH63" s="95"/>
      <c r="AI63" s="969"/>
      <c r="AJ63" s="969"/>
      <c r="AK63" s="969"/>
      <c r="AL63" s="969"/>
      <c r="AM63" s="969"/>
      <c r="AN63" s="22"/>
      <c r="AO63" s="22"/>
      <c r="AP63" s="261"/>
      <c r="AQ63" s="261"/>
      <c r="AR63" s="261"/>
      <c r="AS63" s="261"/>
      <c r="AT63" s="261"/>
      <c r="AU63" s="261"/>
      <c r="AV63" s="261"/>
      <c r="AW63" s="261"/>
      <c r="AX63" s="261"/>
      <c r="AY63" s="261"/>
    </row>
    <row r="64" spans="1:51" s="262" customFormat="1" hidden="1">
      <c r="A64" s="17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61"/>
      <c r="AQ64" s="261"/>
      <c r="AR64" s="261"/>
      <c r="AS64" s="261"/>
      <c r="AT64" s="261"/>
      <c r="AU64" s="261"/>
      <c r="AV64" s="261"/>
      <c r="AW64" s="261"/>
      <c r="AX64" s="261"/>
    </row>
    <row r="65" spans="28:41" hidden="1">
      <c r="AN65" s="41"/>
      <c r="AO65" s="41"/>
    </row>
    <row r="66" spans="28:41" hidden="1">
      <c r="AN66" s="41"/>
      <c r="AO66" s="41"/>
    </row>
    <row r="67" spans="28:41" hidden="1">
      <c r="AN67" s="41"/>
      <c r="AO67" s="41"/>
    </row>
    <row r="68" spans="28:41" hidden="1">
      <c r="AN68" s="41"/>
      <c r="AO68" s="41"/>
    </row>
    <row r="69" spans="28:41" hidden="1">
      <c r="AN69" s="41"/>
      <c r="AO69" s="41"/>
    </row>
    <row r="70" spans="28:41" hidden="1">
      <c r="AN70" s="41"/>
      <c r="AO70" s="41"/>
    </row>
    <row r="71" spans="28:41" hidden="1">
      <c r="AN71" s="41"/>
      <c r="AO71" s="41"/>
    </row>
    <row r="72" spans="28:41" hidden="1">
      <c r="AN72" s="41"/>
      <c r="AO72" s="41"/>
    </row>
    <row r="73" spans="28:41" hidden="1">
      <c r="AN73" s="41"/>
      <c r="AO73" s="41"/>
    </row>
    <row r="74" spans="28:41" hidden="1">
      <c r="AN74" s="41"/>
      <c r="AO74" s="41"/>
    </row>
    <row r="75" spans="28:41" hidden="1">
      <c r="AN75" s="41"/>
      <c r="AO75" s="41"/>
    </row>
    <row r="76" spans="28:41" hidden="1">
      <c r="AN76" s="41"/>
      <c r="AO76" s="41"/>
    </row>
    <row r="77" spans="28:41" hidden="1"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77"/>
      <c r="AO77" s="77"/>
    </row>
    <row r="78" spans="28:41" hidden="1"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77"/>
      <c r="AO78" s="77"/>
    </row>
    <row r="79" spans="28:41" hidden="1"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77"/>
      <c r="AO79" s="77"/>
    </row>
    <row r="80" spans="28:41" hidden="1"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77"/>
      <c r="AO80" s="77"/>
    </row>
    <row r="81" spans="28:41" hidden="1"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77"/>
      <c r="AO81" s="77"/>
    </row>
    <row r="82" spans="28:41" hidden="1"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77"/>
      <c r="AO82" s="77"/>
    </row>
    <row r="83" spans="28:41" hidden="1"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77"/>
      <c r="AO83" s="77"/>
    </row>
    <row r="84" spans="28:41" hidden="1"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77"/>
      <c r="AO84" s="77"/>
    </row>
    <row r="85" spans="28:41" hidden="1"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77"/>
      <c r="AO85" s="77"/>
    </row>
    <row r="86" spans="28:41" hidden="1"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77"/>
      <c r="AO86" s="77"/>
    </row>
    <row r="87" spans="28:41" hidden="1"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77"/>
      <c r="AO87" s="77"/>
    </row>
    <row r="88" spans="28:41" hidden="1"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77"/>
      <c r="AO88" s="77"/>
    </row>
    <row r="89" spans="28:41" hidden="1"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77"/>
      <c r="AO89" s="77"/>
    </row>
    <row r="90" spans="28:41" hidden="1"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77"/>
      <c r="AO90" s="77"/>
    </row>
    <row r="91" spans="28:41" hidden="1"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77"/>
      <c r="AO91" s="77"/>
    </row>
    <row r="92" spans="28:41" hidden="1"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77"/>
      <c r="AO92" s="77"/>
    </row>
    <row r="93" spans="28:41" hidden="1"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77"/>
      <c r="AO93" s="77"/>
    </row>
    <row r="94" spans="28:41" hidden="1"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77"/>
      <c r="AO94" s="77"/>
    </row>
    <row r="95" spans="28:41" hidden="1"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77"/>
      <c r="AO95" s="77"/>
    </row>
    <row r="96" spans="28:41" hidden="1"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77"/>
      <c r="AO96" s="77"/>
    </row>
    <row r="97" spans="28:41" hidden="1"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77"/>
      <c r="AO97" s="77"/>
    </row>
    <row r="98" spans="28:41" hidden="1"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77"/>
      <c r="AO98" s="77"/>
    </row>
    <row r="99" spans="28:41" hidden="1"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77"/>
      <c r="AO99" s="77"/>
    </row>
    <row r="100" spans="28:41" hidden="1"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77"/>
      <c r="AO100" s="77"/>
    </row>
    <row r="101" spans="28:41" hidden="1"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77"/>
      <c r="AO101" s="77"/>
    </row>
    <row r="102" spans="28:41" hidden="1"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77"/>
      <c r="AO102" s="77"/>
    </row>
    <row r="103" spans="28:41" hidden="1"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77"/>
      <c r="AO103" s="77"/>
    </row>
    <row r="104" spans="28:41" hidden="1"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77"/>
      <c r="AO104" s="77"/>
    </row>
    <row r="105" spans="28:41" hidden="1"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77"/>
      <c r="AO105" s="77"/>
    </row>
    <row r="106" spans="28:41" hidden="1"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77"/>
      <c r="AO106" s="77"/>
    </row>
    <row r="107" spans="28:41" hidden="1"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77"/>
      <c r="AO107" s="77"/>
    </row>
    <row r="108" spans="28:41" hidden="1"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77"/>
      <c r="AO108" s="77"/>
    </row>
    <row r="109" spans="28:41" hidden="1"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0"/>
      <c r="AN109" s="77"/>
      <c r="AO109" s="77"/>
    </row>
    <row r="110" spans="28:41" hidden="1"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77"/>
      <c r="AO110" s="77"/>
    </row>
    <row r="111" spans="28:41" hidden="1"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50"/>
      <c r="AM111" s="50"/>
      <c r="AN111" s="77"/>
      <c r="AO111" s="77"/>
    </row>
    <row r="112" spans="28:41" hidden="1"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77"/>
      <c r="AO112" s="77"/>
    </row>
    <row r="113" spans="1:50" hidden="1"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50"/>
      <c r="AM113" s="50"/>
      <c r="AN113" s="77"/>
      <c r="AO113" s="77"/>
    </row>
    <row r="114" spans="1:50" hidden="1"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50"/>
      <c r="AM114" s="50"/>
      <c r="AN114" s="77"/>
      <c r="AO114" s="77"/>
    </row>
    <row r="115" spans="1:50" hidden="1"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77"/>
      <c r="AO115" s="77"/>
    </row>
    <row r="116" spans="1:50" hidden="1"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77"/>
      <c r="AO116" s="77"/>
    </row>
    <row r="117" spans="1:50" hidden="1"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77"/>
      <c r="AO117" s="77"/>
    </row>
    <row r="118" spans="1:50" hidden="1"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77"/>
      <c r="AO118" s="77"/>
    </row>
    <row r="119" spans="1:50" hidden="1"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50"/>
      <c r="AM119" s="50"/>
      <c r="AN119" s="77"/>
      <c r="AO119" s="77"/>
    </row>
    <row r="120" spans="1:50" hidden="1"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50"/>
      <c r="AM120" s="50"/>
      <c r="AN120" s="77"/>
      <c r="AO120" s="77"/>
    </row>
    <row r="121" spans="1:50" hidden="1"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77"/>
      <c r="AO121" s="77"/>
    </row>
    <row r="122" spans="1:50" hidden="1"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77"/>
      <c r="AO122" s="77"/>
    </row>
    <row r="123" spans="1:50" hidden="1"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77"/>
      <c r="AO123" s="77"/>
    </row>
    <row r="124" spans="1:50" hidden="1"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77"/>
      <c r="AO124" s="77"/>
    </row>
    <row r="125" spans="1:50" s="356" customFormat="1" ht="18.75">
      <c r="A125" s="353"/>
      <c r="B125" s="354"/>
      <c r="C125" s="354"/>
      <c r="D125" s="354"/>
      <c r="E125" s="354"/>
      <c r="F125" s="354"/>
      <c r="G125" s="354"/>
      <c r="H125" s="354"/>
      <c r="I125" s="354"/>
      <c r="J125" s="354"/>
      <c r="K125" s="354"/>
      <c r="L125" s="354"/>
      <c r="M125" s="354"/>
      <c r="N125" s="354"/>
      <c r="O125" s="354"/>
      <c r="P125" s="354"/>
      <c r="Q125" s="354"/>
      <c r="R125" s="354"/>
      <c r="S125" s="354"/>
      <c r="T125" s="354"/>
      <c r="U125" s="354"/>
      <c r="V125" s="354"/>
      <c r="W125" s="354"/>
      <c r="X125" s="354"/>
      <c r="Y125" s="354"/>
      <c r="Z125" s="354"/>
      <c r="AA125" s="354"/>
      <c r="AB125" s="354"/>
      <c r="AC125" s="354"/>
      <c r="AD125" s="354"/>
      <c r="AE125" s="354"/>
      <c r="AF125" s="354"/>
      <c r="AG125" s="354"/>
      <c r="AH125" s="354"/>
      <c r="AI125" s="354"/>
      <c r="AJ125" s="354"/>
      <c r="AK125" s="354"/>
      <c r="AL125" s="354"/>
      <c r="AM125" s="354"/>
      <c r="AN125" s="355"/>
      <c r="AO125" s="355"/>
      <c r="AP125" s="355"/>
      <c r="AQ125" s="355"/>
      <c r="AR125" s="355"/>
      <c r="AS125" s="355"/>
      <c r="AT125" s="355"/>
      <c r="AU125" s="355"/>
      <c r="AV125" s="355"/>
      <c r="AW125" s="355"/>
      <c r="AX125" s="355"/>
    </row>
    <row r="126" spans="1:50" s="356" customFormat="1" ht="18.75">
      <c r="A126" s="353"/>
      <c r="B126" s="354"/>
      <c r="C126" s="357" t="s">
        <v>413</v>
      </c>
      <c r="D126" s="358"/>
      <c r="E126" s="358"/>
      <c r="F126" s="358"/>
      <c r="G126" s="358"/>
      <c r="H126" s="358"/>
      <c r="I126" s="358"/>
      <c r="J126" s="358"/>
      <c r="K126" s="358"/>
      <c r="L126" s="358"/>
      <c r="M126" s="358"/>
      <c r="N126" s="358"/>
      <c r="O126" s="358"/>
      <c r="P126" s="358"/>
      <c r="Q126" s="358"/>
      <c r="R126" s="358"/>
      <c r="S126" s="358"/>
      <c r="T126" s="358"/>
      <c r="U126" s="358"/>
      <c r="V126" s="358"/>
      <c r="W126" s="358"/>
      <c r="X126" s="358"/>
      <c r="Y126" s="358"/>
      <c r="Z126" s="358"/>
      <c r="AA126" s="358"/>
      <c r="AB126" s="358"/>
      <c r="AC126" s="358"/>
      <c r="AD126" s="358"/>
      <c r="AE126" s="358"/>
      <c r="AF126" s="358"/>
      <c r="AG126" s="358"/>
      <c r="AH126" s="358"/>
      <c r="AI126" s="358"/>
      <c r="AJ126" s="358"/>
      <c r="AK126" s="358"/>
      <c r="AL126" s="358"/>
      <c r="AM126" s="358"/>
      <c r="AN126" s="358"/>
      <c r="AO126" s="355"/>
      <c r="AP126" s="355"/>
      <c r="AQ126" s="355"/>
      <c r="AR126" s="355"/>
      <c r="AS126" s="355"/>
      <c r="AT126" s="355"/>
      <c r="AU126" s="355"/>
      <c r="AV126" s="355"/>
      <c r="AW126" s="355"/>
      <c r="AX126" s="355"/>
    </row>
    <row r="127" spans="1:50" s="356" customFormat="1" ht="18.75" hidden="1">
      <c r="A127" s="353"/>
      <c r="B127" s="354"/>
      <c r="C127" s="354"/>
      <c r="D127" s="354"/>
      <c r="E127" s="354"/>
      <c r="F127" s="354"/>
      <c r="G127" s="354"/>
      <c r="H127" s="354"/>
      <c r="I127" s="354"/>
      <c r="J127" s="354"/>
      <c r="K127" s="354"/>
      <c r="L127" s="354"/>
      <c r="M127" s="354"/>
      <c r="N127" s="354"/>
      <c r="O127" s="354"/>
      <c r="P127" s="354"/>
      <c r="Q127" s="354"/>
      <c r="R127" s="354"/>
      <c r="S127" s="354"/>
      <c r="T127" s="354"/>
      <c r="U127" s="354"/>
      <c r="V127" s="354"/>
      <c r="W127" s="354"/>
      <c r="X127" s="354"/>
      <c r="Y127" s="354"/>
      <c r="Z127" s="354"/>
      <c r="AA127" s="354"/>
      <c r="AB127" s="354"/>
      <c r="AC127" s="354"/>
      <c r="AD127" s="354"/>
      <c r="AE127" s="354"/>
      <c r="AF127" s="354"/>
      <c r="AG127" s="354"/>
      <c r="AH127" s="354"/>
      <c r="AI127" s="354"/>
      <c r="AJ127" s="354"/>
      <c r="AK127" s="354"/>
      <c r="AL127" s="354"/>
      <c r="AM127" s="354"/>
      <c r="AN127" s="355"/>
      <c r="AO127" s="355"/>
      <c r="AP127" s="355"/>
      <c r="AQ127" s="355"/>
      <c r="AR127" s="355"/>
      <c r="AS127" s="355"/>
      <c r="AT127" s="355"/>
      <c r="AU127" s="355"/>
      <c r="AV127" s="355"/>
      <c r="AW127" s="355"/>
      <c r="AX127" s="355"/>
    </row>
    <row r="128" spans="1:50" s="356" customFormat="1" ht="18.75" hidden="1">
      <c r="A128" s="353"/>
      <c r="B128" s="354"/>
      <c r="C128" s="354"/>
      <c r="D128" s="354"/>
      <c r="E128" s="354"/>
      <c r="F128" s="354"/>
      <c r="G128" s="354"/>
      <c r="H128" s="354"/>
      <c r="I128" s="354"/>
      <c r="J128" s="354"/>
      <c r="K128" s="354"/>
      <c r="L128" s="354"/>
      <c r="M128" s="354"/>
      <c r="N128" s="354"/>
      <c r="O128" s="354"/>
      <c r="P128" s="354"/>
      <c r="Q128" s="354"/>
      <c r="R128" s="354"/>
      <c r="S128" s="354"/>
      <c r="T128" s="354"/>
      <c r="U128" s="354"/>
      <c r="V128" s="354"/>
      <c r="W128" s="354"/>
      <c r="X128" s="354"/>
      <c r="Y128" s="354"/>
      <c r="Z128" s="354"/>
      <c r="AA128" s="354"/>
      <c r="AB128" s="354"/>
      <c r="AC128" s="354"/>
      <c r="AD128" s="354"/>
      <c r="AE128" s="354"/>
      <c r="AF128" s="354"/>
      <c r="AG128" s="354"/>
      <c r="AH128" s="354"/>
      <c r="AI128" s="354"/>
      <c r="AJ128" s="354"/>
      <c r="AK128" s="354"/>
      <c r="AL128" s="354"/>
      <c r="AM128" s="354"/>
      <c r="AN128" s="355"/>
      <c r="AO128" s="355"/>
      <c r="AP128" s="355"/>
      <c r="AQ128" s="355"/>
      <c r="AR128" s="355"/>
      <c r="AS128" s="355"/>
      <c r="AT128" s="355"/>
      <c r="AU128" s="355"/>
      <c r="AV128" s="355"/>
      <c r="AW128" s="355"/>
      <c r="AX128" s="355"/>
    </row>
  </sheetData>
  <sheetProtection password="CF4B" sheet="1" objects="1" scenarios="1" formatCells="0" formatColumns="0" formatRows="0"/>
  <mergeCells count="144">
    <mergeCell ref="U20:AD22"/>
    <mergeCell ref="V9:AM11"/>
    <mergeCell ref="L15:T15"/>
    <mergeCell ref="V15:AM15"/>
    <mergeCell ref="U23:Y23"/>
    <mergeCell ref="Z23:AD23"/>
    <mergeCell ref="U24:Y24"/>
    <mergeCell ref="Y16:AI17"/>
    <mergeCell ref="Z24:AD24"/>
    <mergeCell ref="D23:J23"/>
    <mergeCell ref="D24:J24"/>
    <mergeCell ref="K23:S23"/>
    <mergeCell ref="K24:S24"/>
    <mergeCell ref="D20:T22"/>
    <mergeCell ref="AB59:AF59"/>
    <mergeCell ref="AB60:AF60"/>
    <mergeCell ref="D27:J27"/>
    <mergeCell ref="K27:S27"/>
    <mergeCell ref="U25:Y25"/>
    <mergeCell ref="U26:Y26"/>
    <mergeCell ref="U27:Y27"/>
    <mergeCell ref="D26:J26"/>
    <mergeCell ref="K26:S26"/>
    <mergeCell ref="AI60:AM60"/>
    <mergeCell ref="AI62:AM62"/>
    <mergeCell ref="AB57:AF57"/>
    <mergeCell ref="AB58:AF58"/>
    <mergeCell ref="U61:Y61"/>
    <mergeCell ref="U62:Y62"/>
    <mergeCell ref="U58:Y58"/>
    <mergeCell ref="U60:Y60"/>
    <mergeCell ref="AG62:AH62"/>
    <mergeCell ref="AB61:AF61"/>
    <mergeCell ref="AI49:AM49"/>
    <mergeCell ref="AI50:AM50"/>
    <mergeCell ref="AI51:AM51"/>
    <mergeCell ref="AI52:AM52"/>
    <mergeCell ref="U57:Y57"/>
    <mergeCell ref="AI63:AM63"/>
    <mergeCell ref="AB62:AF62"/>
    <mergeCell ref="AI57:AM57"/>
    <mergeCell ref="AI58:AM58"/>
    <mergeCell ref="AI59:AM59"/>
    <mergeCell ref="AI40:AM40"/>
    <mergeCell ref="AI41:AM41"/>
    <mergeCell ref="AI46:AM46"/>
    <mergeCell ref="AI47:AM47"/>
    <mergeCell ref="AI48:AM48"/>
    <mergeCell ref="AI42:AM42"/>
    <mergeCell ref="AI43:AM43"/>
    <mergeCell ref="AI44:AM44"/>
    <mergeCell ref="AI45:AM45"/>
    <mergeCell ref="AI34:AM34"/>
    <mergeCell ref="AI35:AM35"/>
    <mergeCell ref="AI36:AM36"/>
    <mergeCell ref="AI37:AM37"/>
    <mergeCell ref="AI38:AM38"/>
    <mergeCell ref="AI39:AM39"/>
    <mergeCell ref="AI32:AM32"/>
    <mergeCell ref="AI33:AM33"/>
    <mergeCell ref="E16:J17"/>
    <mergeCell ref="N16:R17"/>
    <mergeCell ref="AB33:AF33"/>
    <mergeCell ref="AE20:AM20"/>
    <mergeCell ref="Z27:AB27"/>
    <mergeCell ref="D25:J25"/>
    <mergeCell ref="Z25:AD25"/>
    <mergeCell ref="Z26:AD26"/>
    <mergeCell ref="AI61:AM61"/>
    <mergeCell ref="AB53:AF53"/>
    <mergeCell ref="AB54:AF54"/>
    <mergeCell ref="AB55:AF55"/>
    <mergeCell ref="AB56:AF56"/>
    <mergeCell ref="AI53:AM53"/>
    <mergeCell ref="AI54:AM54"/>
    <mergeCell ref="AI55:AM55"/>
    <mergeCell ref="AI56:AM56"/>
    <mergeCell ref="AG55:AH55"/>
    <mergeCell ref="AB44:AF44"/>
    <mergeCell ref="AB45:AF45"/>
    <mergeCell ref="AB52:AF52"/>
    <mergeCell ref="AB46:AF46"/>
    <mergeCell ref="AB47:AF47"/>
    <mergeCell ref="AB48:AF48"/>
    <mergeCell ref="AB49:AF49"/>
    <mergeCell ref="AB50:AF50"/>
    <mergeCell ref="AB51:AF51"/>
    <mergeCell ref="AB37:AF37"/>
    <mergeCell ref="AB38:AF38"/>
    <mergeCell ref="AB39:AF39"/>
    <mergeCell ref="AB40:AF40"/>
    <mergeCell ref="AB42:AF42"/>
    <mergeCell ref="AB43:AF43"/>
    <mergeCell ref="AB41:AF41"/>
    <mergeCell ref="U54:Y54"/>
    <mergeCell ref="U55:Y55"/>
    <mergeCell ref="U56:Y56"/>
    <mergeCell ref="AB36:AF36"/>
    <mergeCell ref="U59:Y59"/>
    <mergeCell ref="U49:Y49"/>
    <mergeCell ref="U50:Y50"/>
    <mergeCell ref="U51:Y51"/>
    <mergeCell ref="U52:Y52"/>
    <mergeCell ref="U46:Y46"/>
    <mergeCell ref="U48:Y48"/>
    <mergeCell ref="U42:Y42"/>
    <mergeCell ref="U43:Y43"/>
    <mergeCell ref="U44:Y44"/>
    <mergeCell ref="U45:Y45"/>
    <mergeCell ref="U53:Y53"/>
    <mergeCell ref="U47:Y47"/>
    <mergeCell ref="F45:S45"/>
    <mergeCell ref="I47:S47"/>
    <mergeCell ref="E46:S46"/>
    <mergeCell ref="U39:Y39"/>
    <mergeCell ref="U40:Y40"/>
    <mergeCell ref="U41:Y41"/>
    <mergeCell ref="U38:Y38"/>
    <mergeCell ref="K25:S25"/>
    <mergeCell ref="M44:S44"/>
    <mergeCell ref="U34:Y34"/>
    <mergeCell ref="U35:Y35"/>
    <mergeCell ref="U36:Y36"/>
    <mergeCell ref="U37:Y37"/>
    <mergeCell ref="AB34:AF34"/>
    <mergeCell ref="AB35:AF35"/>
    <mergeCell ref="P2:AO2"/>
    <mergeCell ref="A2:O2"/>
    <mergeCell ref="C15:K15"/>
    <mergeCell ref="C9:T11"/>
    <mergeCell ref="C12:T14"/>
    <mergeCell ref="V12:AM14"/>
    <mergeCell ref="C8:T8"/>
    <mergeCell ref="V8:AM8"/>
    <mergeCell ref="D60:S60"/>
    <mergeCell ref="D57:S57"/>
    <mergeCell ref="D58:S58"/>
    <mergeCell ref="AJ16:AJ17"/>
    <mergeCell ref="D59:S59"/>
    <mergeCell ref="M43:S43"/>
    <mergeCell ref="C29:AM29"/>
    <mergeCell ref="AF22:AI27"/>
    <mergeCell ref="AJ22:AK27"/>
    <mergeCell ref="AC27:AD27"/>
  </mergeCells>
  <phoneticPr fontId="20" type="noConversion"/>
  <hyperlinks>
    <hyperlink ref="A2:C2" location="MainMenu!A1" display="MainMenu!A1"/>
  </hyperlinks>
  <pageMargins left="0" right="0" top="1.25" bottom="1" header="0.5" footer="0.9"/>
  <pageSetup paperSize="9" scale="79" orientation="portrait" verticalDpi="12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E323"/>
  <sheetViews>
    <sheetView topLeftCell="A2" zoomScaleNormal="80" workbookViewId="0">
      <pane ySplit="1" topLeftCell="A42" activePane="bottomLeft" state="frozen"/>
      <selection activeCell="A2" sqref="A2:O2"/>
      <selection pane="bottomLeft" activeCell="A2" sqref="A2:R2"/>
    </sheetView>
  </sheetViews>
  <sheetFormatPr defaultColWidth="0" defaultRowHeight="15" zeroHeight="1"/>
  <cols>
    <col min="1" max="1" width="2.625" style="78" customWidth="1"/>
    <col min="2" max="2" width="3.25" style="78" customWidth="1"/>
    <col min="3" max="4" width="2.625" style="78" customWidth="1"/>
    <col min="5" max="5" width="2.5" style="78" customWidth="1"/>
    <col min="6" max="22" width="2.625" style="78" customWidth="1"/>
    <col min="23" max="23" width="1.625" style="78" customWidth="1"/>
    <col min="24" max="30" width="2.625" style="78" customWidth="1"/>
    <col min="31" max="31" width="3.875" style="78" customWidth="1"/>
    <col min="32" max="33" width="3.25" style="78" bestFit="1" customWidth="1"/>
    <col min="34" max="36" width="2.625" style="78" customWidth="1"/>
    <col min="37" max="37" width="0.5" style="78" customWidth="1"/>
    <col min="38" max="39" width="2.625" style="78" customWidth="1"/>
    <col min="40" max="40" width="2.625" style="40" customWidth="1"/>
    <col min="41" max="44" width="2.625" style="78" customWidth="1"/>
    <col min="45" max="45" width="0.75" style="78" customWidth="1"/>
    <col min="46" max="46" width="0.5" style="78" customWidth="1"/>
    <col min="47" max="49" width="2.125" style="78" hidden="1" customWidth="1"/>
    <col min="50" max="50" width="0.5" style="78" hidden="1" customWidth="1"/>
    <col min="51" max="187" width="2.125" style="78" hidden="1" customWidth="1"/>
    <col min="188" max="16384" width="0" style="78" hidden="1"/>
  </cols>
  <sheetData>
    <row r="1" spans="1:49" s="33" customFormat="1">
      <c r="A1" s="33">
        <v>1</v>
      </c>
      <c r="B1" s="33">
        <v>2</v>
      </c>
      <c r="C1" s="33">
        <v>3</v>
      </c>
      <c r="D1" s="33">
        <v>4</v>
      </c>
      <c r="E1" s="33">
        <v>5</v>
      </c>
      <c r="F1" s="33">
        <v>6</v>
      </c>
      <c r="G1" s="33">
        <v>7</v>
      </c>
      <c r="H1" s="33">
        <v>8</v>
      </c>
      <c r="I1" s="33">
        <v>9</v>
      </c>
      <c r="J1" s="33">
        <v>10</v>
      </c>
      <c r="K1" s="33">
        <v>11</v>
      </c>
      <c r="L1" s="33">
        <v>12</v>
      </c>
      <c r="M1" s="33">
        <v>13</v>
      </c>
      <c r="N1" s="33">
        <v>14</v>
      </c>
      <c r="O1" s="33">
        <v>15</v>
      </c>
      <c r="P1" s="33">
        <v>16</v>
      </c>
      <c r="Q1" s="33">
        <v>17</v>
      </c>
      <c r="R1" s="33">
        <v>18</v>
      </c>
      <c r="S1" s="33">
        <v>19</v>
      </c>
      <c r="T1" s="33">
        <v>20</v>
      </c>
      <c r="U1" s="33">
        <v>21</v>
      </c>
      <c r="V1" s="33">
        <v>22</v>
      </c>
      <c r="X1" s="33">
        <v>23</v>
      </c>
      <c r="Y1" s="33">
        <v>24</v>
      </c>
      <c r="Z1" s="33">
        <v>25</v>
      </c>
      <c r="AA1" s="33">
        <v>26</v>
      </c>
      <c r="AB1" s="33">
        <v>27</v>
      </c>
      <c r="AC1" s="33">
        <v>28</v>
      </c>
      <c r="AE1" s="33">
        <v>29</v>
      </c>
      <c r="AF1" s="33">
        <v>30</v>
      </c>
      <c r="AG1" s="33">
        <v>31</v>
      </c>
      <c r="AH1" s="33">
        <v>32</v>
      </c>
      <c r="AI1" s="33">
        <v>33</v>
      </c>
      <c r="AJ1" s="33">
        <v>34</v>
      </c>
      <c r="AL1" s="33">
        <v>35</v>
      </c>
      <c r="AM1" s="33">
        <v>36</v>
      </c>
      <c r="AN1" s="33">
        <v>37</v>
      </c>
      <c r="AO1" s="33">
        <v>38</v>
      </c>
      <c r="AP1" s="33">
        <v>39</v>
      </c>
      <c r="AQ1" s="33">
        <v>40</v>
      </c>
      <c r="AR1" s="33">
        <v>41</v>
      </c>
      <c r="AS1" s="33">
        <v>42</v>
      </c>
    </row>
    <row r="2" spans="1:49" s="331" customFormat="1" ht="24" customHeight="1">
      <c r="A2" s="1032" t="s">
        <v>58</v>
      </c>
      <c r="B2" s="1032"/>
      <c r="C2" s="1032"/>
      <c r="D2" s="1032"/>
      <c r="E2" s="1032"/>
      <c r="F2" s="1032"/>
      <c r="G2" s="1032"/>
      <c r="H2" s="1032"/>
      <c r="I2" s="1032"/>
      <c r="J2" s="1032"/>
      <c r="K2" s="1032"/>
      <c r="L2" s="1032"/>
      <c r="M2" s="1032"/>
      <c r="N2" s="1032"/>
      <c r="O2" s="1032"/>
      <c r="P2" s="1032"/>
      <c r="Q2" s="1032"/>
      <c r="R2" s="1032"/>
      <c r="S2" s="1030" t="s">
        <v>387</v>
      </c>
      <c r="T2" s="1030"/>
      <c r="U2" s="1030"/>
      <c r="V2" s="1030"/>
      <c r="W2" s="1030"/>
      <c r="X2" s="1030"/>
      <c r="Y2" s="1030"/>
      <c r="Z2" s="1030"/>
      <c r="AA2" s="1030"/>
      <c r="AB2" s="1030"/>
      <c r="AC2" s="1030"/>
      <c r="AD2" s="1030"/>
      <c r="AE2" s="1030"/>
      <c r="AF2" s="1030"/>
      <c r="AG2" s="1030"/>
      <c r="AH2" s="1030"/>
      <c r="AI2" s="1030"/>
      <c r="AJ2" s="1030"/>
      <c r="AK2" s="1030"/>
      <c r="AL2" s="1030"/>
      <c r="AM2" s="1030"/>
      <c r="AN2" s="1030"/>
      <c r="AO2" s="1030"/>
      <c r="AP2" s="1030"/>
      <c r="AQ2" s="1030"/>
      <c r="AR2" s="1030"/>
      <c r="AS2" s="1030"/>
      <c r="AT2" s="1031"/>
    </row>
    <row r="3" spans="1:49" s="334" customFormat="1" ht="24" customHeight="1">
      <c r="A3" s="332"/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  <c r="AH3" s="333"/>
      <c r="AI3" s="333"/>
      <c r="AJ3" s="333"/>
      <c r="AK3" s="333"/>
      <c r="AL3" s="333"/>
      <c r="AM3" s="333"/>
      <c r="AN3" s="333"/>
      <c r="AO3" s="333"/>
      <c r="AP3" s="333"/>
      <c r="AQ3" s="333"/>
      <c r="AR3" s="333"/>
      <c r="AS3" s="333"/>
    </row>
    <row r="4" spans="1:49" s="49" customFormat="1" ht="20.100000000000001" customHeight="1">
      <c r="A4" s="335"/>
      <c r="B4" s="25" t="s">
        <v>19</v>
      </c>
      <c r="C4" s="21" t="s">
        <v>152</v>
      </c>
      <c r="D4" s="21"/>
      <c r="E4" s="21"/>
      <c r="F4" s="21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</row>
    <row r="5" spans="1:49" s="49" customFormat="1" ht="20.100000000000001" customHeight="1">
      <c r="B5" s="21"/>
      <c r="C5" s="21"/>
      <c r="D5" s="21"/>
      <c r="E5" s="21"/>
      <c r="F5" s="21"/>
      <c r="G5" s="22"/>
      <c r="H5" s="22"/>
      <c r="I5" s="22"/>
      <c r="J5" s="22"/>
      <c r="K5" s="22"/>
      <c r="R5" s="22"/>
      <c r="S5" s="22"/>
      <c r="T5" s="324"/>
      <c r="U5" s="324"/>
      <c r="V5" s="324"/>
      <c r="W5" s="324"/>
      <c r="X5" s="22"/>
      <c r="Y5" s="22"/>
      <c r="Z5" s="341"/>
      <c r="AA5" s="341"/>
      <c r="AB5" s="341"/>
      <c r="AC5" s="341"/>
      <c r="AD5" s="22"/>
      <c r="AF5" s="22"/>
      <c r="AG5" s="22"/>
      <c r="AH5" s="22"/>
      <c r="AI5" s="22"/>
      <c r="AJ5" s="22"/>
      <c r="AK5" s="22"/>
      <c r="AL5" s="22"/>
      <c r="AM5" s="22"/>
      <c r="AN5" s="341"/>
      <c r="AO5" s="341"/>
      <c r="AP5" s="341"/>
      <c r="AQ5" s="341"/>
      <c r="AR5" s="341"/>
      <c r="AS5" s="22"/>
      <c r="AT5" s="22"/>
      <c r="AU5" s="22"/>
      <c r="AV5" s="22"/>
      <c r="AW5" s="22"/>
    </row>
    <row r="6" spans="1:49" s="49" customFormat="1" ht="20.100000000000001" customHeight="1">
      <c r="B6" s="21" t="s">
        <v>400</v>
      </c>
      <c r="C6" s="21"/>
      <c r="D6" s="21"/>
      <c r="E6" s="21"/>
      <c r="F6" s="21"/>
      <c r="G6" s="22"/>
      <c r="H6" s="22"/>
      <c r="I6" s="22"/>
      <c r="J6" s="22"/>
      <c r="K6" s="22"/>
      <c r="R6" s="22"/>
      <c r="S6" s="22"/>
      <c r="T6" s="324"/>
      <c r="U6" s="324"/>
      <c r="V6" s="324"/>
      <c r="W6" s="324"/>
      <c r="X6" s="22"/>
      <c r="Y6" s="22"/>
      <c r="Z6" s="341"/>
      <c r="AA6" s="341"/>
      <c r="AB6" s="341"/>
      <c r="AC6" s="341"/>
      <c r="AD6" s="22"/>
      <c r="AF6" s="22"/>
      <c r="AG6" s="22"/>
      <c r="AH6" s="22"/>
      <c r="AI6" s="22"/>
      <c r="AJ6" s="22"/>
      <c r="AK6" s="22"/>
      <c r="AL6" s="22"/>
      <c r="AM6" s="22"/>
      <c r="AN6" s="341"/>
      <c r="AO6" s="341"/>
      <c r="AP6" s="341"/>
      <c r="AQ6" s="341"/>
      <c r="AR6" s="341"/>
      <c r="AS6" s="22"/>
      <c r="AT6" s="22"/>
      <c r="AU6" s="22"/>
      <c r="AV6" s="22"/>
      <c r="AW6" s="22"/>
    </row>
    <row r="7" spans="1:49" s="49" customFormat="1" ht="20.100000000000001" customHeight="1">
      <c r="B7" s="21"/>
      <c r="C7" s="21" t="s">
        <v>2</v>
      </c>
      <c r="D7" s="21" t="s">
        <v>391</v>
      </c>
      <c r="E7" s="21"/>
      <c r="F7" s="21"/>
      <c r="G7" s="22"/>
      <c r="H7" s="22"/>
      <c r="I7" s="22"/>
      <c r="J7" s="22"/>
      <c r="K7" s="22"/>
      <c r="R7" s="22"/>
      <c r="S7" s="22"/>
      <c r="T7" s="324"/>
      <c r="U7" s="324"/>
      <c r="V7" s="324"/>
      <c r="W7" s="324"/>
      <c r="X7" s="22"/>
      <c r="Y7" s="1062" t="s">
        <v>110</v>
      </c>
      <c r="Z7" s="1062"/>
      <c r="AA7" s="1062"/>
      <c r="AB7" s="1062"/>
      <c r="AC7" s="1062"/>
      <c r="AD7" s="1062"/>
      <c r="AE7" s="1062"/>
      <c r="AF7" s="1062"/>
      <c r="AG7" s="22"/>
      <c r="AH7" s="22"/>
      <c r="AI7" s="22"/>
      <c r="AJ7" s="1063" t="s">
        <v>157</v>
      </c>
      <c r="AK7" s="1063"/>
      <c r="AL7" s="1063"/>
      <c r="AM7" s="1063"/>
      <c r="AN7" s="1063"/>
      <c r="AO7" s="1063"/>
      <c r="AP7" s="1063"/>
      <c r="AQ7" s="1063"/>
      <c r="AR7" s="1063"/>
      <c r="AS7" s="22"/>
      <c r="AT7" s="22"/>
      <c r="AU7" s="22"/>
      <c r="AV7" s="22"/>
      <c r="AW7" s="22"/>
    </row>
    <row r="8" spans="1:49" s="49" customFormat="1" ht="20.100000000000001" customHeight="1">
      <c r="B8" s="21"/>
      <c r="D8" s="21" t="str">
        <f>Calculation!D47</f>
        <v>(a)</v>
      </c>
      <c r="E8" s="21" t="str">
        <f>Calculation!E47</f>
        <v>GPF Contribution</v>
      </c>
      <c r="F8" s="21"/>
      <c r="G8" s="22"/>
      <c r="H8" s="22"/>
      <c r="I8" s="22"/>
      <c r="J8" s="22"/>
      <c r="K8" s="22"/>
      <c r="R8" s="22"/>
      <c r="S8" s="22"/>
      <c r="T8" s="324"/>
      <c r="U8" s="324"/>
      <c r="V8" s="324"/>
      <c r="W8" s="324"/>
      <c r="X8" s="22" t="s">
        <v>25</v>
      </c>
      <c r="Y8" s="22"/>
      <c r="Z8" s="1055">
        <f>Calculation!S47</f>
        <v>24000</v>
      </c>
      <c r="AA8" s="1056"/>
      <c r="AB8" s="1056"/>
      <c r="AC8" s="1056"/>
      <c r="AD8" s="1057"/>
      <c r="AF8" s="22"/>
      <c r="AG8" s="22"/>
      <c r="AH8" s="22"/>
      <c r="AI8" s="22"/>
      <c r="AJ8" s="22"/>
      <c r="AK8" s="22"/>
      <c r="AL8" s="993">
        <f t="shared" ref="AL8:AL22" si="0">Z8</f>
        <v>24000</v>
      </c>
      <c r="AM8" s="994"/>
      <c r="AN8" s="994"/>
      <c r="AO8" s="994"/>
      <c r="AP8" s="994"/>
      <c r="AQ8" s="994"/>
      <c r="AR8" s="995"/>
      <c r="AS8" s="22"/>
      <c r="AT8" s="22"/>
      <c r="AU8" s="22"/>
      <c r="AV8" s="22"/>
      <c r="AW8" s="22"/>
    </row>
    <row r="9" spans="1:49" s="49" customFormat="1" ht="20.100000000000001" customHeight="1">
      <c r="B9" s="21"/>
      <c r="D9" s="21" t="str">
        <f>Calculation!D48</f>
        <v>(b)</v>
      </c>
      <c r="E9" s="21" t="str">
        <f>Calculation!E48</f>
        <v>Group Insurance Scheme / CGEIS</v>
      </c>
      <c r="F9" s="21"/>
      <c r="G9" s="22"/>
      <c r="H9" s="22"/>
      <c r="I9" s="22"/>
      <c r="J9" s="22"/>
      <c r="K9" s="22"/>
      <c r="R9" s="22"/>
      <c r="S9" s="22"/>
      <c r="T9" s="324"/>
      <c r="U9" s="324"/>
      <c r="V9" s="324"/>
      <c r="W9" s="324"/>
      <c r="X9" s="22" t="s">
        <v>25</v>
      </c>
      <c r="Y9" s="22"/>
      <c r="Z9" s="1055">
        <f>Calculation!S48</f>
        <v>1200</v>
      </c>
      <c r="AA9" s="1056"/>
      <c r="AB9" s="1056"/>
      <c r="AC9" s="1056"/>
      <c r="AD9" s="1057"/>
      <c r="AF9" s="22"/>
      <c r="AG9" s="22"/>
      <c r="AH9" s="22"/>
      <c r="AI9" s="22"/>
      <c r="AJ9" s="22"/>
      <c r="AK9" s="22"/>
      <c r="AL9" s="993">
        <f t="shared" si="0"/>
        <v>1200</v>
      </c>
      <c r="AM9" s="994"/>
      <c r="AN9" s="994"/>
      <c r="AO9" s="994"/>
      <c r="AP9" s="994"/>
      <c r="AQ9" s="994"/>
      <c r="AR9" s="995"/>
      <c r="AS9" s="22"/>
      <c r="AT9" s="22"/>
      <c r="AU9" s="22"/>
      <c r="AV9" s="22"/>
      <c r="AW9" s="22"/>
    </row>
    <row r="10" spans="1:49" s="49" customFormat="1" ht="20.100000000000001" customHeight="1">
      <c r="B10" s="21"/>
      <c r="D10" s="21" t="str">
        <f>Calculation!D49</f>
        <v>(c)</v>
      </c>
      <c r="E10" s="21" t="str">
        <f>Calculation!E49</f>
        <v>Public Provident Fund [ PPF ]</v>
      </c>
      <c r="F10" s="21"/>
      <c r="G10" s="22"/>
      <c r="H10" s="22"/>
      <c r="I10" s="22"/>
      <c r="J10" s="22"/>
      <c r="K10" s="22"/>
      <c r="R10" s="22"/>
      <c r="S10" s="22"/>
      <c r="T10" s="324"/>
      <c r="U10" s="324"/>
      <c r="V10" s="324"/>
      <c r="W10" s="324"/>
      <c r="X10" s="22" t="s">
        <v>25</v>
      </c>
      <c r="Y10" s="22"/>
      <c r="Z10" s="1055">
        <f>Calculation!S49</f>
        <v>0</v>
      </c>
      <c r="AA10" s="1056"/>
      <c r="AB10" s="1056"/>
      <c r="AC10" s="1056"/>
      <c r="AD10" s="1057"/>
      <c r="AF10" s="22"/>
      <c r="AG10" s="22"/>
      <c r="AH10" s="22"/>
      <c r="AI10" s="22"/>
      <c r="AJ10" s="22"/>
      <c r="AK10" s="22"/>
      <c r="AL10" s="993">
        <f t="shared" si="0"/>
        <v>0</v>
      </c>
      <c r="AM10" s="994"/>
      <c r="AN10" s="994"/>
      <c r="AO10" s="994"/>
      <c r="AP10" s="994"/>
      <c r="AQ10" s="994"/>
      <c r="AR10" s="995"/>
      <c r="AS10" s="22"/>
      <c r="AT10" s="22"/>
      <c r="AU10" s="22"/>
      <c r="AV10" s="22"/>
      <c r="AW10" s="22"/>
    </row>
    <row r="11" spans="1:49" s="49" customFormat="1" ht="20.100000000000001" customHeight="1">
      <c r="B11" s="21"/>
      <c r="D11" s="21" t="str">
        <f>Calculation!D50</f>
        <v>(d)</v>
      </c>
      <c r="E11" s="21" t="str">
        <f>Calculation!E50</f>
        <v>LIC Premium</v>
      </c>
      <c r="F11" s="21"/>
      <c r="G11" s="22"/>
      <c r="H11" s="22"/>
      <c r="I11" s="22"/>
      <c r="J11" s="22"/>
      <c r="K11" s="22"/>
      <c r="R11" s="22"/>
      <c r="S11" s="22"/>
      <c r="T11" s="324"/>
      <c r="U11" s="324"/>
      <c r="V11" s="324"/>
      <c r="W11" s="324"/>
      <c r="X11" s="22" t="s">
        <v>25</v>
      </c>
      <c r="Y11" s="22"/>
      <c r="Z11" s="1055">
        <f>Calculation!S50</f>
        <v>0</v>
      </c>
      <c r="AA11" s="1056"/>
      <c r="AB11" s="1056"/>
      <c r="AC11" s="1056"/>
      <c r="AD11" s="1057"/>
      <c r="AF11" s="22"/>
      <c r="AG11" s="22"/>
      <c r="AH11" s="22"/>
      <c r="AI11" s="22"/>
      <c r="AJ11" s="22"/>
      <c r="AK11" s="22"/>
      <c r="AL11" s="993">
        <f t="shared" si="0"/>
        <v>0</v>
      </c>
      <c r="AM11" s="994"/>
      <c r="AN11" s="994"/>
      <c r="AO11" s="994"/>
      <c r="AP11" s="994"/>
      <c r="AQ11" s="994"/>
      <c r="AR11" s="995"/>
      <c r="AS11" s="22"/>
      <c r="AT11" s="22"/>
      <c r="AU11" s="22"/>
      <c r="AV11" s="22"/>
      <c r="AW11" s="22"/>
    </row>
    <row r="12" spans="1:49" s="49" customFormat="1" ht="20.100000000000001" customHeight="1">
      <c r="B12" s="21"/>
      <c r="D12" s="21" t="str">
        <f>Calculation!D51</f>
        <v>(e)</v>
      </c>
      <c r="E12" s="21" t="str">
        <f>Calculation!E51</f>
        <v>PLI Premium</v>
      </c>
      <c r="F12" s="21"/>
      <c r="G12" s="22"/>
      <c r="H12" s="22"/>
      <c r="I12" s="22"/>
      <c r="J12" s="22"/>
      <c r="K12" s="22"/>
      <c r="R12" s="22"/>
      <c r="S12" s="22"/>
      <c r="T12" s="324"/>
      <c r="U12" s="324"/>
      <c r="V12" s="324"/>
      <c r="W12" s="324"/>
      <c r="X12" s="22" t="s">
        <v>25</v>
      </c>
      <c r="Y12" s="22"/>
      <c r="Z12" s="1055">
        <f>Calculation!S51</f>
        <v>0</v>
      </c>
      <c r="AA12" s="1056"/>
      <c r="AB12" s="1056"/>
      <c r="AC12" s="1056"/>
      <c r="AD12" s="1057"/>
      <c r="AF12" s="22"/>
      <c r="AG12" s="22"/>
      <c r="AH12" s="22"/>
      <c r="AI12" s="22"/>
      <c r="AJ12" s="22"/>
      <c r="AK12" s="22"/>
      <c r="AL12" s="993">
        <f t="shared" si="0"/>
        <v>0</v>
      </c>
      <c r="AM12" s="994"/>
      <c r="AN12" s="994"/>
      <c r="AO12" s="994"/>
      <c r="AP12" s="994"/>
      <c r="AQ12" s="994"/>
      <c r="AR12" s="995"/>
      <c r="AS12" s="22"/>
      <c r="AT12" s="22"/>
      <c r="AU12" s="22"/>
      <c r="AV12" s="22"/>
      <c r="AW12" s="22"/>
    </row>
    <row r="13" spans="1:49" s="49" customFormat="1" ht="20.100000000000001" customHeight="1">
      <c r="B13" s="21"/>
      <c r="D13" s="21" t="str">
        <f>Calculation!D52</f>
        <v>(f)</v>
      </c>
      <c r="E13" s="21" t="str">
        <f>Calculation!E52</f>
        <v>Deposit in 10 Year, 15 Years Account Under the Post Office Saving Band (CTD)</v>
      </c>
      <c r="F13" s="21"/>
      <c r="G13" s="22"/>
      <c r="H13" s="22"/>
      <c r="I13" s="22"/>
      <c r="J13" s="22"/>
      <c r="K13" s="22"/>
      <c r="R13" s="22"/>
      <c r="S13" s="22"/>
      <c r="T13" s="324"/>
      <c r="U13" s="324"/>
      <c r="V13" s="324"/>
      <c r="W13" s="324"/>
      <c r="X13" s="22" t="s">
        <v>25</v>
      </c>
      <c r="Y13" s="22"/>
      <c r="Z13" s="1055">
        <f>Calculation!S52</f>
        <v>0</v>
      </c>
      <c r="AA13" s="1056"/>
      <c r="AB13" s="1056"/>
      <c r="AC13" s="1056"/>
      <c r="AD13" s="1057"/>
      <c r="AF13" s="22"/>
      <c r="AG13" s="22"/>
      <c r="AH13" s="22"/>
      <c r="AI13" s="22"/>
      <c r="AJ13" s="22"/>
      <c r="AK13" s="22"/>
      <c r="AL13" s="993">
        <f t="shared" si="0"/>
        <v>0</v>
      </c>
      <c r="AM13" s="994"/>
      <c r="AN13" s="994"/>
      <c r="AO13" s="994"/>
      <c r="AP13" s="994"/>
      <c r="AQ13" s="994"/>
      <c r="AR13" s="995"/>
      <c r="AS13" s="22"/>
      <c r="AT13" s="22"/>
      <c r="AU13" s="22"/>
      <c r="AV13" s="22"/>
      <c r="AW13" s="22"/>
    </row>
    <row r="14" spans="1:49" s="49" customFormat="1" ht="20.100000000000001" customHeight="1">
      <c r="B14" s="21"/>
      <c r="D14" s="21" t="str">
        <f>Calculation!D53</f>
        <v>(g)</v>
      </c>
      <c r="E14" s="21" t="str">
        <f>Calculation!E53</f>
        <v>NSC Purchase</v>
      </c>
      <c r="F14" s="21"/>
      <c r="G14" s="22"/>
      <c r="H14" s="22"/>
      <c r="I14" s="22"/>
      <c r="J14" s="22"/>
      <c r="K14" s="22"/>
      <c r="R14" s="22"/>
      <c r="S14" s="22"/>
      <c r="T14" s="324"/>
      <c r="U14" s="324"/>
      <c r="V14" s="324"/>
      <c r="W14" s="324"/>
      <c r="X14" s="22" t="s">
        <v>25</v>
      </c>
      <c r="Y14" s="22"/>
      <c r="Z14" s="1055">
        <f>Calculation!S53</f>
        <v>0</v>
      </c>
      <c r="AA14" s="1056"/>
      <c r="AB14" s="1056"/>
      <c r="AC14" s="1056"/>
      <c r="AD14" s="1057"/>
      <c r="AF14" s="22"/>
      <c r="AG14" s="22"/>
      <c r="AH14" s="22"/>
      <c r="AI14" s="22"/>
      <c r="AJ14" s="22"/>
      <c r="AK14" s="22"/>
      <c r="AL14" s="993">
        <f t="shared" si="0"/>
        <v>0</v>
      </c>
      <c r="AM14" s="994"/>
      <c r="AN14" s="994"/>
      <c r="AO14" s="994"/>
      <c r="AP14" s="994"/>
      <c r="AQ14" s="994"/>
      <c r="AR14" s="995"/>
      <c r="AS14" s="22"/>
      <c r="AT14" s="22"/>
      <c r="AU14" s="22"/>
      <c r="AV14" s="22"/>
      <c r="AW14" s="22"/>
    </row>
    <row r="15" spans="1:49" s="49" customFormat="1" ht="20.100000000000001" customHeight="1">
      <c r="B15" s="21"/>
      <c r="D15" s="21" t="str">
        <f>Calculation!D54</f>
        <v>(h)</v>
      </c>
      <c r="E15" s="21" t="str">
        <f>Calculation!E54</f>
        <v>NSC Interest re-invested</v>
      </c>
      <c r="F15" s="21"/>
      <c r="G15" s="22"/>
      <c r="H15" s="22"/>
      <c r="I15" s="22"/>
      <c r="J15" s="22"/>
      <c r="K15" s="22"/>
      <c r="R15" s="22"/>
      <c r="S15" s="22"/>
      <c r="T15" s="324"/>
      <c r="U15" s="324"/>
      <c r="V15" s="324"/>
      <c r="W15" s="324"/>
      <c r="X15" s="22" t="s">
        <v>25</v>
      </c>
      <c r="Y15" s="22"/>
      <c r="Z15" s="1055">
        <f>Calculation!S54</f>
        <v>0</v>
      </c>
      <c r="AA15" s="1056"/>
      <c r="AB15" s="1056"/>
      <c r="AC15" s="1056"/>
      <c r="AD15" s="1057"/>
      <c r="AF15" s="22"/>
      <c r="AG15" s="22"/>
      <c r="AH15" s="22"/>
      <c r="AI15" s="22"/>
      <c r="AJ15" s="22"/>
      <c r="AK15" s="22"/>
      <c r="AL15" s="993">
        <f t="shared" si="0"/>
        <v>0</v>
      </c>
      <c r="AM15" s="994"/>
      <c r="AN15" s="994"/>
      <c r="AO15" s="994"/>
      <c r="AP15" s="994"/>
      <c r="AQ15" s="994"/>
      <c r="AR15" s="995"/>
      <c r="AS15" s="22"/>
      <c r="AT15" s="22"/>
      <c r="AU15" s="22"/>
      <c r="AV15" s="22"/>
      <c r="AW15" s="22"/>
    </row>
    <row r="16" spans="1:49" s="49" customFormat="1" ht="20.100000000000001" customHeight="1">
      <c r="B16" s="21"/>
      <c r="D16" s="21" t="str">
        <f>Calculation!D55</f>
        <v>(i)</v>
      </c>
      <c r="E16" s="21" t="str">
        <f>Calculation!E55</f>
        <v>ULIP</v>
      </c>
      <c r="F16" s="21"/>
      <c r="G16" s="22"/>
      <c r="H16" s="22"/>
      <c r="I16" s="22"/>
      <c r="J16" s="22"/>
      <c r="K16" s="22"/>
      <c r="R16" s="22"/>
      <c r="S16" s="22"/>
      <c r="T16" s="324"/>
      <c r="U16" s="324"/>
      <c r="V16" s="324"/>
      <c r="W16" s="324"/>
      <c r="X16" s="22" t="s">
        <v>25</v>
      </c>
      <c r="Y16" s="22"/>
      <c r="Z16" s="1055">
        <f>Calculation!S55</f>
        <v>0</v>
      </c>
      <c r="AA16" s="1056"/>
      <c r="AB16" s="1056"/>
      <c r="AC16" s="1056"/>
      <c r="AD16" s="1057"/>
      <c r="AF16" s="22"/>
      <c r="AG16" s="22"/>
      <c r="AH16" s="22"/>
      <c r="AI16" s="22"/>
      <c r="AJ16" s="22"/>
      <c r="AK16" s="22"/>
      <c r="AL16" s="993">
        <f t="shared" si="0"/>
        <v>0</v>
      </c>
      <c r="AM16" s="994"/>
      <c r="AN16" s="994"/>
      <c r="AO16" s="994"/>
      <c r="AP16" s="994"/>
      <c r="AQ16" s="994"/>
      <c r="AR16" s="995"/>
      <c r="AS16" s="22"/>
      <c r="AT16" s="22"/>
      <c r="AU16" s="22"/>
      <c r="AV16" s="22"/>
      <c r="AW16" s="22"/>
    </row>
    <row r="17" spans="1:49" s="49" customFormat="1" ht="20.100000000000001" customHeight="1">
      <c r="B17" s="21"/>
      <c r="D17" s="21" t="str">
        <f>Calculation!D56</f>
        <v>(j)</v>
      </c>
      <c r="E17" s="21" t="str">
        <f>Calculation!E56</f>
        <v>Equity link Saving fund [ Max. Rs. 10,000/- ]</v>
      </c>
      <c r="F17" s="21"/>
      <c r="G17" s="22"/>
      <c r="H17" s="22"/>
      <c r="I17" s="22"/>
      <c r="J17" s="22"/>
      <c r="K17" s="22"/>
      <c r="R17" s="22"/>
      <c r="S17" s="22"/>
      <c r="T17" s="324"/>
      <c r="U17" s="324"/>
      <c r="V17" s="324"/>
      <c r="W17" s="324"/>
      <c r="X17" s="22" t="s">
        <v>25</v>
      </c>
      <c r="Y17" s="22"/>
      <c r="Z17" s="1055">
        <f>Calculation!S56</f>
        <v>0</v>
      </c>
      <c r="AA17" s="1056"/>
      <c r="AB17" s="1056"/>
      <c r="AC17" s="1056"/>
      <c r="AD17" s="1057"/>
      <c r="AF17" s="22"/>
      <c r="AG17" s="22"/>
      <c r="AH17" s="22"/>
      <c r="AI17" s="22"/>
      <c r="AJ17" s="22"/>
      <c r="AK17" s="22"/>
      <c r="AL17" s="993">
        <f t="shared" si="0"/>
        <v>0</v>
      </c>
      <c r="AM17" s="994"/>
      <c r="AN17" s="994"/>
      <c r="AO17" s="994"/>
      <c r="AP17" s="994"/>
      <c r="AQ17" s="994"/>
      <c r="AR17" s="995"/>
      <c r="AS17" s="22"/>
      <c r="AT17" s="22"/>
      <c r="AU17" s="22"/>
      <c r="AV17" s="22"/>
      <c r="AW17" s="22"/>
    </row>
    <row r="18" spans="1:49" s="49" customFormat="1" ht="20.100000000000001" customHeight="1">
      <c r="B18" s="21"/>
      <c r="D18" s="21" t="str">
        <f>Calculation!D57</f>
        <v>(k)</v>
      </c>
      <c r="E18" s="21" t="str">
        <f>Calculation!E57</f>
        <v>Investment in pension fund</v>
      </c>
      <c r="F18" s="21"/>
      <c r="G18" s="22"/>
      <c r="H18" s="22"/>
      <c r="I18" s="22"/>
      <c r="J18" s="22"/>
      <c r="K18" s="22"/>
      <c r="R18" s="22"/>
      <c r="S18" s="22"/>
      <c r="T18" s="324"/>
      <c r="U18" s="324"/>
      <c r="V18" s="324"/>
      <c r="W18" s="324"/>
      <c r="X18" s="22" t="s">
        <v>25</v>
      </c>
      <c r="Y18" s="22"/>
      <c r="Z18" s="1055">
        <f>Calculation!S57</f>
        <v>0</v>
      </c>
      <c r="AA18" s="1056"/>
      <c r="AB18" s="1056"/>
      <c r="AC18" s="1056"/>
      <c r="AD18" s="1057"/>
      <c r="AF18" s="22"/>
      <c r="AG18" s="22"/>
      <c r="AH18" s="22"/>
      <c r="AI18" s="22"/>
      <c r="AJ18" s="22"/>
      <c r="AK18" s="22"/>
      <c r="AL18" s="993">
        <f t="shared" si="0"/>
        <v>0</v>
      </c>
      <c r="AM18" s="994"/>
      <c r="AN18" s="994"/>
      <c r="AO18" s="994"/>
      <c r="AP18" s="994"/>
      <c r="AQ18" s="994"/>
      <c r="AR18" s="995"/>
      <c r="AS18" s="22"/>
      <c r="AT18" s="22"/>
      <c r="AU18" s="22"/>
      <c r="AV18" s="22"/>
      <c r="AW18" s="22"/>
    </row>
    <row r="19" spans="1:49" s="49" customFormat="1" ht="20.100000000000001" customHeight="1">
      <c r="B19" s="21"/>
      <c r="D19" s="21" t="str">
        <f>Calculation!D58</f>
        <v>(l)</v>
      </c>
      <c r="E19" s="21" t="str">
        <f>Calculation!E58</f>
        <v>HBA Repayment of Principal</v>
      </c>
      <c r="F19" s="21"/>
      <c r="G19" s="22"/>
      <c r="H19" s="22"/>
      <c r="I19" s="22"/>
      <c r="J19" s="22"/>
      <c r="K19" s="22"/>
      <c r="R19" s="22"/>
      <c r="S19" s="22"/>
      <c r="T19" s="324"/>
      <c r="U19" s="324"/>
      <c r="V19" s="324"/>
      <c r="W19" s="324"/>
      <c r="X19" s="22" t="s">
        <v>25</v>
      </c>
      <c r="Y19" s="22"/>
      <c r="Z19" s="1055">
        <f>Calculation!S58</f>
        <v>0</v>
      </c>
      <c r="AA19" s="1056"/>
      <c r="AB19" s="1056"/>
      <c r="AC19" s="1056"/>
      <c r="AD19" s="1057"/>
      <c r="AF19" s="22"/>
      <c r="AG19" s="22"/>
      <c r="AH19" s="22"/>
      <c r="AI19" s="22"/>
      <c r="AJ19" s="22"/>
      <c r="AK19" s="22"/>
      <c r="AL19" s="993">
        <f t="shared" si="0"/>
        <v>0</v>
      </c>
      <c r="AM19" s="994"/>
      <c r="AN19" s="994"/>
      <c r="AO19" s="994"/>
      <c r="AP19" s="994"/>
      <c r="AQ19" s="994"/>
      <c r="AR19" s="995"/>
      <c r="AS19" s="22"/>
      <c r="AT19" s="22"/>
      <c r="AU19" s="22"/>
      <c r="AV19" s="22"/>
      <c r="AW19" s="22"/>
    </row>
    <row r="20" spans="1:49" s="49" customFormat="1" ht="20.100000000000001" customHeight="1">
      <c r="B20" s="21"/>
      <c r="D20" s="21" t="str">
        <f>Calculation!D59</f>
        <v>(m)</v>
      </c>
      <c r="E20" s="21" t="str">
        <f>Calculation!E59</f>
        <v>Eucation Expenses [ Tuition Frees Only] [upto 2 children]</v>
      </c>
      <c r="F20" s="21"/>
      <c r="G20" s="22"/>
      <c r="H20" s="22"/>
      <c r="I20" s="22"/>
      <c r="J20" s="22"/>
      <c r="K20" s="22"/>
      <c r="R20" s="22"/>
      <c r="S20" s="22"/>
      <c r="T20" s="324"/>
      <c r="U20" s="324"/>
      <c r="V20" s="324"/>
      <c r="W20" s="324"/>
      <c r="X20" s="22" t="s">
        <v>25</v>
      </c>
      <c r="Y20" s="22"/>
      <c r="Z20" s="1055">
        <f>Calculation!S59</f>
        <v>12000</v>
      </c>
      <c r="AA20" s="1056"/>
      <c r="AB20" s="1056"/>
      <c r="AC20" s="1056"/>
      <c r="AD20" s="1057"/>
      <c r="AF20" s="22"/>
      <c r="AG20" s="22"/>
      <c r="AH20" s="22"/>
      <c r="AI20" s="22"/>
      <c r="AJ20" s="22"/>
      <c r="AK20" s="22"/>
      <c r="AL20" s="993">
        <f t="shared" si="0"/>
        <v>12000</v>
      </c>
      <c r="AM20" s="994"/>
      <c r="AN20" s="994"/>
      <c r="AO20" s="994"/>
      <c r="AP20" s="994"/>
      <c r="AQ20" s="994"/>
      <c r="AR20" s="995"/>
      <c r="AS20" s="22"/>
      <c r="AT20" s="22"/>
      <c r="AU20" s="22"/>
      <c r="AV20" s="22"/>
      <c r="AW20" s="22"/>
    </row>
    <row r="21" spans="1:49" s="49" customFormat="1" ht="20.100000000000001" customHeight="1">
      <c r="B21" s="21"/>
      <c r="D21" s="21" t="str">
        <f>Calculation!D60</f>
        <v>(n)</v>
      </c>
      <c r="E21" s="21" t="str">
        <f>Calculation!E60</f>
        <v>Investment Share/Debenture in infrast. Power &amp; communcation Co Safty Bondet ICICI and IDBI Bonds</v>
      </c>
      <c r="F21" s="21"/>
      <c r="G21" s="22"/>
      <c r="H21" s="22"/>
      <c r="I21" s="22"/>
      <c r="J21" s="22"/>
      <c r="K21" s="22"/>
      <c r="R21" s="22"/>
      <c r="S21" s="22"/>
      <c r="T21" s="324"/>
      <c r="U21" s="324"/>
      <c r="V21" s="324"/>
      <c r="W21" s="324"/>
      <c r="X21" s="22" t="s">
        <v>25</v>
      </c>
      <c r="Y21" s="22"/>
      <c r="Z21" s="1055">
        <f>Calculation!S60</f>
        <v>0</v>
      </c>
      <c r="AA21" s="1056"/>
      <c r="AB21" s="1056"/>
      <c r="AC21" s="1056"/>
      <c r="AD21" s="1057"/>
      <c r="AF21" s="22"/>
      <c r="AG21" s="22"/>
      <c r="AH21" s="22"/>
      <c r="AI21" s="22"/>
      <c r="AJ21" s="22"/>
      <c r="AK21" s="22"/>
      <c r="AL21" s="993">
        <f t="shared" si="0"/>
        <v>0</v>
      </c>
      <c r="AM21" s="994"/>
      <c r="AN21" s="994"/>
      <c r="AO21" s="994"/>
      <c r="AP21" s="994"/>
      <c r="AQ21" s="994"/>
      <c r="AR21" s="995"/>
      <c r="AS21" s="22"/>
      <c r="AT21" s="22"/>
      <c r="AU21" s="22"/>
      <c r="AV21" s="22"/>
      <c r="AW21" s="22"/>
    </row>
    <row r="22" spans="1:49" s="49" customFormat="1" ht="20.100000000000001" customHeight="1">
      <c r="B22" s="21"/>
      <c r="D22" s="21" t="str">
        <f>Calculation!D61</f>
        <v>(o)</v>
      </c>
      <c r="E22" s="21" t="str">
        <f>Calculation!E61</f>
        <v>Jivan Suraksha premium u/s 80-ccc [Max.Rs.10,000]</v>
      </c>
      <c r="F22" s="21"/>
      <c r="G22" s="22"/>
      <c r="H22" s="22"/>
      <c r="I22" s="22"/>
      <c r="J22" s="22"/>
      <c r="K22" s="22"/>
      <c r="R22" s="22"/>
      <c r="S22" s="22"/>
      <c r="T22" s="324"/>
      <c r="U22" s="324"/>
      <c r="V22" s="324"/>
      <c r="W22" s="324"/>
      <c r="X22" s="22" t="s">
        <v>25</v>
      </c>
      <c r="Y22" s="22"/>
      <c r="Z22" s="1055">
        <f>Calculation!S61</f>
        <v>0</v>
      </c>
      <c r="AA22" s="1056"/>
      <c r="AB22" s="1056"/>
      <c r="AC22" s="1056"/>
      <c r="AD22" s="1057"/>
      <c r="AF22" s="22"/>
      <c r="AG22" s="22"/>
      <c r="AH22" s="22"/>
      <c r="AI22" s="22"/>
      <c r="AJ22" s="22"/>
      <c r="AK22" s="22"/>
      <c r="AL22" s="993">
        <f t="shared" si="0"/>
        <v>0</v>
      </c>
      <c r="AM22" s="994"/>
      <c r="AN22" s="994"/>
      <c r="AO22" s="994"/>
      <c r="AP22" s="994"/>
      <c r="AQ22" s="994"/>
      <c r="AR22" s="995"/>
      <c r="AS22" s="22"/>
      <c r="AT22" s="22"/>
      <c r="AU22" s="22"/>
      <c r="AV22" s="22"/>
      <c r="AW22" s="22"/>
    </row>
    <row r="23" spans="1:49" s="22" customFormat="1" ht="7.5" customHeight="1">
      <c r="B23" s="21"/>
      <c r="D23" s="21"/>
      <c r="E23" s="21"/>
      <c r="F23" s="21"/>
      <c r="T23" s="324"/>
      <c r="U23" s="324"/>
      <c r="V23" s="324"/>
      <c r="W23" s="324"/>
      <c r="Z23" s="359"/>
      <c r="AA23" s="359"/>
      <c r="AB23" s="359"/>
      <c r="AC23" s="359"/>
      <c r="AD23" s="349"/>
      <c r="AL23" s="434"/>
      <c r="AM23" s="434"/>
      <c r="AN23" s="1059">
        <f>SUM(AL8:AR22)</f>
        <v>37200</v>
      </c>
      <c r="AO23" s="1059"/>
      <c r="AP23" s="1059"/>
      <c r="AQ23" s="1059"/>
      <c r="AR23" s="1059"/>
    </row>
    <row r="24" spans="1:49" s="336" customFormat="1" ht="20.100000000000001" customHeight="1">
      <c r="A24" s="49"/>
      <c r="B24" s="22"/>
      <c r="C24" s="21" t="s">
        <v>3</v>
      </c>
      <c r="D24" s="21" t="s">
        <v>397</v>
      </c>
      <c r="E24" s="21"/>
      <c r="F24" s="21"/>
      <c r="G24" s="22"/>
      <c r="H24" s="22"/>
      <c r="I24" s="22"/>
      <c r="J24" s="22"/>
      <c r="K24" s="22"/>
      <c r="R24" s="22"/>
      <c r="S24" s="22"/>
      <c r="T24" s="325"/>
      <c r="U24" s="325"/>
      <c r="V24" s="325"/>
      <c r="W24" s="325"/>
      <c r="X24" s="22" t="s">
        <v>25</v>
      </c>
      <c r="Y24" s="22"/>
      <c r="Z24" s="1047">
        <v>0</v>
      </c>
      <c r="AA24" s="1048"/>
      <c r="AB24" s="1048"/>
      <c r="AC24" s="1048"/>
      <c r="AD24" s="1049"/>
      <c r="AF24" s="270"/>
      <c r="AG24" s="270"/>
      <c r="AH24" s="270"/>
      <c r="AI24" s="270"/>
      <c r="AJ24" s="270"/>
      <c r="AK24" s="270"/>
      <c r="AL24" s="1041">
        <v>235</v>
      </c>
      <c r="AM24" s="1042"/>
      <c r="AN24" s="993">
        <f>Z24</f>
        <v>0</v>
      </c>
      <c r="AO24" s="994"/>
      <c r="AP24" s="994"/>
      <c r="AQ24" s="994"/>
      <c r="AR24" s="995"/>
      <c r="AS24" s="270"/>
      <c r="AT24" s="270"/>
      <c r="AU24" s="270"/>
      <c r="AV24" s="270"/>
      <c r="AW24" s="270"/>
    </row>
    <row r="25" spans="1:49" s="336" customFormat="1" ht="20.100000000000001" customHeight="1">
      <c r="A25" s="49"/>
      <c r="B25" s="22"/>
      <c r="C25" s="21" t="s">
        <v>4</v>
      </c>
      <c r="D25" s="21" t="s">
        <v>398</v>
      </c>
      <c r="E25" s="21"/>
      <c r="F25" s="21"/>
      <c r="G25" s="22"/>
      <c r="H25" s="22"/>
      <c r="I25" s="22"/>
      <c r="J25" s="22"/>
      <c r="K25" s="22"/>
      <c r="R25" s="22"/>
      <c r="S25" s="22"/>
      <c r="T25" s="325"/>
      <c r="U25" s="325"/>
      <c r="V25" s="325"/>
      <c r="W25" s="325"/>
      <c r="X25" s="22" t="s">
        <v>25</v>
      </c>
      <c r="Y25" s="22"/>
      <c r="Z25" s="1047">
        <v>0</v>
      </c>
      <c r="AA25" s="1048"/>
      <c r="AB25" s="1048"/>
      <c r="AC25" s="1048"/>
      <c r="AD25" s="1049"/>
      <c r="AE25" s="707"/>
      <c r="AF25" s="50"/>
      <c r="AG25" s="50"/>
      <c r="AH25" s="50"/>
      <c r="AI25" s="270"/>
      <c r="AJ25" s="270"/>
      <c r="AK25" s="270"/>
      <c r="AL25" s="326"/>
      <c r="AM25" s="330"/>
      <c r="AN25" s="993">
        <f>Z25</f>
        <v>0</v>
      </c>
      <c r="AO25" s="994"/>
      <c r="AP25" s="994"/>
      <c r="AQ25" s="994"/>
      <c r="AR25" s="995"/>
      <c r="AS25" s="270"/>
      <c r="AT25" s="270"/>
      <c r="AU25" s="270"/>
      <c r="AV25" s="270"/>
      <c r="AW25" s="270"/>
    </row>
    <row r="26" spans="1:49" s="336" customFormat="1" ht="20.100000000000001" customHeight="1">
      <c r="B26" s="270"/>
      <c r="C26" s="21" t="s">
        <v>3</v>
      </c>
      <c r="D26" s="21" t="s">
        <v>465</v>
      </c>
      <c r="E26" s="21"/>
      <c r="F26" s="21"/>
      <c r="G26" s="22"/>
      <c r="H26" s="22"/>
      <c r="I26" s="22"/>
      <c r="J26" s="22"/>
      <c r="K26" s="22"/>
      <c r="R26" s="22"/>
      <c r="S26" s="22"/>
      <c r="T26" s="325"/>
      <c r="U26" s="325"/>
      <c r="V26" s="325"/>
      <c r="W26" s="325"/>
      <c r="X26" s="22" t="s">
        <v>25</v>
      </c>
      <c r="Y26" s="22"/>
      <c r="Z26" s="1050">
        <f>AE26+AF26+AG26</f>
        <v>0</v>
      </c>
      <c r="AA26" s="1051"/>
      <c r="AB26" s="1051"/>
      <c r="AC26" s="1051"/>
      <c r="AD26" s="1052"/>
      <c r="AE26" s="708">
        <f>Calculation!S37</f>
        <v>0</v>
      </c>
      <c r="AF26" s="50">
        <f>Calculation!S39</f>
        <v>0</v>
      </c>
      <c r="AG26" s="50">
        <f>Calculation!S40</f>
        <v>0</v>
      </c>
      <c r="AH26" s="50"/>
      <c r="AI26" s="270"/>
      <c r="AJ26" s="270"/>
      <c r="AK26" s="270"/>
      <c r="AL26" s="1041">
        <v>236</v>
      </c>
      <c r="AM26" s="1042"/>
      <c r="AN26" s="993">
        <f>Z26</f>
        <v>0</v>
      </c>
      <c r="AO26" s="994"/>
      <c r="AP26" s="994"/>
      <c r="AQ26" s="994"/>
      <c r="AR26" s="995"/>
      <c r="AS26" s="270"/>
      <c r="AT26" s="270"/>
      <c r="AU26" s="270"/>
      <c r="AV26" s="270"/>
      <c r="AW26" s="270"/>
    </row>
    <row r="27" spans="1:49" s="336" customFormat="1" ht="20.100000000000001" customHeight="1">
      <c r="B27" s="270"/>
      <c r="C27" s="55" t="s">
        <v>392</v>
      </c>
      <c r="D27" s="1058" t="s">
        <v>393</v>
      </c>
      <c r="E27" s="1058"/>
      <c r="F27" s="1058"/>
      <c r="G27" s="1058"/>
      <c r="H27" s="1058"/>
      <c r="I27" s="1058"/>
      <c r="J27" s="1058"/>
      <c r="K27" s="1058"/>
      <c r="L27" s="1058"/>
      <c r="M27" s="1058"/>
      <c r="N27" s="1058"/>
      <c r="O27" s="1058"/>
      <c r="P27" s="1058"/>
      <c r="Q27" s="1058"/>
      <c r="R27" s="1058"/>
      <c r="S27" s="1058"/>
      <c r="T27" s="1058"/>
      <c r="U27" s="1058"/>
      <c r="V27" s="1058"/>
      <c r="W27" s="1058"/>
      <c r="X27" s="1058"/>
      <c r="Y27" s="1058"/>
      <c r="Z27" s="1058"/>
      <c r="AA27" s="1058"/>
      <c r="AB27" s="1058"/>
      <c r="AC27" s="1058"/>
      <c r="AD27" s="1058"/>
      <c r="AE27" s="1058"/>
      <c r="AF27" s="1058"/>
      <c r="AG27" s="1058"/>
      <c r="AH27" s="1058"/>
      <c r="AI27" s="1058"/>
      <c r="AJ27" s="1058"/>
      <c r="AK27" s="1058"/>
      <c r="AL27" s="1058"/>
      <c r="AM27" s="1060">
        <f>AN23+AN24+AN25+AN26</f>
        <v>37200</v>
      </c>
      <c r="AN27" s="1060"/>
      <c r="AO27" s="1060"/>
      <c r="AP27" s="1061">
        <f>IF(100000&gt;=AM27,AM27,100000)</f>
        <v>37200</v>
      </c>
      <c r="AQ27" s="1061"/>
      <c r="AR27" s="1061"/>
      <c r="AS27" s="270"/>
      <c r="AT27" s="270"/>
      <c r="AU27" s="270"/>
      <c r="AV27" s="270"/>
      <c r="AW27" s="270"/>
    </row>
    <row r="28" spans="1:49" s="336" customFormat="1" ht="20.100000000000001" customHeight="1">
      <c r="B28" s="270"/>
      <c r="C28" s="21"/>
      <c r="D28" s="1058" t="s">
        <v>394</v>
      </c>
      <c r="E28" s="1058"/>
      <c r="F28" s="1058"/>
      <c r="G28" s="1058"/>
      <c r="H28" s="1058"/>
      <c r="I28" s="1058"/>
      <c r="J28" s="1058"/>
      <c r="K28" s="1058"/>
      <c r="L28" s="1058"/>
      <c r="M28" s="1058"/>
      <c r="N28" s="1058"/>
      <c r="O28" s="1058"/>
      <c r="P28" s="1058"/>
      <c r="Q28" s="1058"/>
      <c r="R28" s="1058"/>
      <c r="S28" s="1058"/>
      <c r="T28" s="1058"/>
      <c r="U28" s="1058"/>
      <c r="V28" s="1058"/>
      <c r="W28" s="1058"/>
      <c r="X28" s="1058"/>
      <c r="Y28" s="1058"/>
      <c r="Z28" s="1058"/>
      <c r="AA28" s="1058"/>
      <c r="AB28" s="1058"/>
      <c r="AC28" s="1058"/>
      <c r="AD28" s="1058"/>
      <c r="AE28" s="1058"/>
      <c r="AF28" s="1058"/>
      <c r="AG28" s="1058"/>
      <c r="AH28" s="1058"/>
      <c r="AI28" s="1058"/>
      <c r="AJ28" s="1058"/>
      <c r="AK28" s="1058"/>
      <c r="AL28" s="1058"/>
      <c r="AM28" s="1058"/>
      <c r="AN28" s="1058"/>
      <c r="AO28" s="1058"/>
      <c r="AP28" s="1058"/>
      <c r="AQ28" s="1058"/>
      <c r="AR28" s="1058"/>
      <c r="AS28" s="270"/>
      <c r="AT28" s="270"/>
      <c r="AU28" s="270"/>
      <c r="AV28" s="270"/>
      <c r="AW28" s="270"/>
    </row>
    <row r="29" spans="1:49" s="706" customFormat="1" ht="20.100000000000001" customHeight="1">
      <c r="A29" s="336"/>
      <c r="B29" s="21" t="s">
        <v>401</v>
      </c>
      <c r="C29" s="21"/>
      <c r="D29" s="342"/>
      <c r="E29" s="342"/>
      <c r="F29" s="342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2"/>
      <c r="S29" s="342"/>
      <c r="T29" s="342"/>
      <c r="U29" s="342"/>
      <c r="V29" s="342"/>
      <c r="W29" s="342"/>
      <c r="X29" s="342"/>
      <c r="Y29" s="342"/>
      <c r="Z29" s="342"/>
      <c r="AA29" s="342"/>
      <c r="AB29" s="342"/>
      <c r="AC29" s="342"/>
      <c r="AD29" s="342"/>
      <c r="AE29" s="342"/>
      <c r="AF29" s="342"/>
      <c r="AG29" s="342"/>
      <c r="AH29" s="342"/>
      <c r="AI29" s="342"/>
      <c r="AJ29" s="342"/>
      <c r="AK29" s="342"/>
      <c r="AL29" s="342"/>
      <c r="AM29" s="1064">
        <f>SUM(AN30:AR35)</f>
        <v>0</v>
      </c>
      <c r="AN29" s="1064"/>
      <c r="AO29" s="1064"/>
      <c r="AP29" s="1060">
        <f>IF(100000&gt;=AM29,AM29,100000)</f>
        <v>0</v>
      </c>
      <c r="AQ29" s="1060"/>
      <c r="AR29" s="1060"/>
      <c r="AS29" s="705"/>
      <c r="AT29" s="705"/>
      <c r="AU29" s="705"/>
      <c r="AV29" s="705"/>
      <c r="AW29" s="705"/>
    </row>
    <row r="30" spans="1:49" s="336" customFormat="1" ht="20.100000000000001" customHeight="1">
      <c r="B30" s="270"/>
      <c r="C30" s="21" t="s">
        <v>2</v>
      </c>
      <c r="D30" s="21" t="s">
        <v>395</v>
      </c>
      <c r="E30" s="21"/>
      <c r="F30" s="21"/>
      <c r="G30" s="22"/>
      <c r="H30" s="22"/>
      <c r="I30" s="22"/>
      <c r="J30" s="22"/>
      <c r="K30" s="22"/>
      <c r="R30" s="22"/>
      <c r="S30" s="22"/>
      <c r="T30" s="325"/>
      <c r="U30" s="325"/>
      <c r="V30" s="325"/>
      <c r="W30" s="325"/>
      <c r="X30" s="325"/>
      <c r="Y30" s="22" t="s">
        <v>25</v>
      </c>
      <c r="Z30" s="1050">
        <f>Salary!T57</f>
        <v>0</v>
      </c>
      <c r="AA30" s="1051"/>
      <c r="AB30" s="1051"/>
      <c r="AC30" s="1051"/>
      <c r="AD30" s="1052"/>
      <c r="AE30" s="707"/>
      <c r="AF30" s="50"/>
      <c r="AG30" s="50"/>
      <c r="AH30" s="50"/>
      <c r="AI30" s="270"/>
      <c r="AJ30" s="270"/>
      <c r="AK30" s="270"/>
      <c r="AL30" s="1041">
        <v>239</v>
      </c>
      <c r="AM30" s="1042"/>
      <c r="AN30" s="993">
        <f t="shared" ref="AN30:AN35" si="1">Z30</f>
        <v>0</v>
      </c>
      <c r="AO30" s="994"/>
      <c r="AP30" s="994"/>
      <c r="AQ30" s="994"/>
      <c r="AR30" s="995"/>
      <c r="AS30" s="270"/>
      <c r="AT30" s="270"/>
      <c r="AU30" s="270"/>
      <c r="AV30" s="270"/>
      <c r="AW30" s="270"/>
    </row>
    <row r="31" spans="1:49" s="336" customFormat="1" ht="20.100000000000001" customHeight="1">
      <c r="B31" s="270"/>
      <c r="C31" s="21" t="s">
        <v>3</v>
      </c>
      <c r="D31" s="21" t="s">
        <v>396</v>
      </c>
      <c r="E31" s="21"/>
      <c r="F31" s="21"/>
      <c r="G31" s="22"/>
      <c r="H31" s="22"/>
      <c r="I31" s="22"/>
      <c r="J31" s="22"/>
      <c r="K31" s="22"/>
      <c r="R31" s="22"/>
      <c r="S31" s="22"/>
      <c r="T31" s="325"/>
      <c r="U31" s="325"/>
      <c r="V31" s="325"/>
      <c r="W31" s="325"/>
      <c r="X31" s="325"/>
      <c r="Y31" s="22" t="s">
        <v>25</v>
      </c>
      <c r="Z31" s="1050">
        <f>Calculation!S38</f>
        <v>0</v>
      </c>
      <c r="AA31" s="1051"/>
      <c r="AB31" s="1051"/>
      <c r="AC31" s="1051"/>
      <c r="AD31" s="1052"/>
      <c r="AE31" s="707"/>
      <c r="AF31" s="50"/>
      <c r="AG31" s="50"/>
      <c r="AH31" s="50"/>
      <c r="AI31" s="270"/>
      <c r="AJ31" s="270"/>
      <c r="AK31" s="270"/>
      <c r="AL31" s="1041">
        <v>242</v>
      </c>
      <c r="AM31" s="1042"/>
      <c r="AN31" s="993">
        <f t="shared" si="1"/>
        <v>0</v>
      </c>
      <c r="AO31" s="994"/>
      <c r="AP31" s="994"/>
      <c r="AQ31" s="994"/>
      <c r="AR31" s="995"/>
      <c r="AS31" s="270"/>
      <c r="AT31" s="270"/>
      <c r="AU31" s="270"/>
      <c r="AV31" s="270"/>
      <c r="AW31" s="270"/>
    </row>
    <row r="32" spans="1:49" s="336" customFormat="1" ht="20.100000000000001" customHeight="1">
      <c r="B32" s="270"/>
      <c r="C32" s="21" t="s">
        <v>399</v>
      </c>
      <c r="D32" s="21" t="s">
        <v>480</v>
      </c>
      <c r="E32" s="21"/>
      <c r="F32" s="21"/>
      <c r="G32" s="22"/>
      <c r="H32" s="22"/>
      <c r="I32" s="22"/>
      <c r="J32" s="22"/>
      <c r="K32" s="22"/>
      <c r="R32" s="22"/>
      <c r="S32" s="22"/>
      <c r="T32" s="325"/>
      <c r="U32" s="325"/>
      <c r="V32" s="325"/>
      <c r="W32" s="325"/>
      <c r="X32" s="325"/>
      <c r="Y32" s="22" t="s">
        <v>25</v>
      </c>
      <c r="Z32" s="1043">
        <f>Salary!T59</f>
        <v>0</v>
      </c>
      <c r="AA32" s="1044"/>
      <c r="AB32" s="1044"/>
      <c r="AC32" s="1044"/>
      <c r="AD32" s="1045"/>
      <c r="AE32" s="707"/>
      <c r="AF32" s="50"/>
      <c r="AG32" s="50"/>
      <c r="AH32" s="50"/>
      <c r="AI32" s="270"/>
      <c r="AJ32" s="270"/>
      <c r="AK32" s="270"/>
      <c r="AL32" s="1041">
        <v>260</v>
      </c>
      <c r="AM32" s="1042"/>
      <c r="AN32" s="993">
        <f t="shared" si="1"/>
        <v>0</v>
      </c>
      <c r="AO32" s="994"/>
      <c r="AP32" s="994"/>
      <c r="AQ32" s="994"/>
      <c r="AR32" s="995"/>
      <c r="AS32" s="270"/>
      <c r="AT32" s="270"/>
      <c r="AU32" s="270"/>
      <c r="AV32" s="270"/>
      <c r="AW32" s="270"/>
    </row>
    <row r="33" spans="1:49" s="336" customFormat="1" ht="20.100000000000001" customHeight="1">
      <c r="B33" s="270"/>
      <c r="C33" s="21" t="s">
        <v>27</v>
      </c>
      <c r="D33" s="21" t="s">
        <v>481</v>
      </c>
      <c r="E33" s="21"/>
      <c r="F33" s="21"/>
      <c r="G33" s="22"/>
      <c r="H33" s="22"/>
      <c r="I33" s="22"/>
      <c r="J33" s="22"/>
      <c r="K33" s="22"/>
      <c r="R33" s="22"/>
      <c r="S33" s="22"/>
      <c r="T33" s="325"/>
      <c r="U33" s="325"/>
      <c r="V33" s="325"/>
      <c r="W33" s="325"/>
      <c r="X33" s="325"/>
      <c r="Y33" s="22" t="s">
        <v>25</v>
      </c>
      <c r="Z33" s="1043">
        <f>Salary!T60</f>
        <v>0</v>
      </c>
      <c r="AA33" s="1044"/>
      <c r="AB33" s="1044"/>
      <c r="AC33" s="1044"/>
      <c r="AD33" s="1045"/>
      <c r="AE33" s="707"/>
      <c r="AF33" s="50"/>
      <c r="AG33" s="50"/>
      <c r="AH33" s="50"/>
      <c r="AI33" s="270"/>
      <c r="AJ33" s="270"/>
      <c r="AK33" s="270"/>
      <c r="AL33" s="1041">
        <v>275</v>
      </c>
      <c r="AM33" s="1042"/>
      <c r="AN33" s="993">
        <f t="shared" si="1"/>
        <v>0</v>
      </c>
      <c r="AO33" s="994"/>
      <c r="AP33" s="994"/>
      <c r="AQ33" s="994"/>
      <c r="AR33" s="995"/>
      <c r="AS33" s="270"/>
      <c r="AT33" s="270"/>
      <c r="AU33" s="270"/>
      <c r="AV33" s="270"/>
      <c r="AW33" s="270"/>
    </row>
    <row r="34" spans="1:49" s="336" customFormat="1" ht="20.100000000000001" customHeight="1">
      <c r="B34" s="270"/>
      <c r="C34" s="21" t="s">
        <v>81</v>
      </c>
      <c r="D34" s="21" t="s">
        <v>482</v>
      </c>
      <c r="E34" s="21"/>
      <c r="F34" s="21"/>
      <c r="G34" s="22"/>
      <c r="H34" s="22"/>
      <c r="I34" s="22"/>
      <c r="J34" s="22"/>
      <c r="K34" s="22"/>
      <c r="R34" s="22"/>
      <c r="S34" s="22"/>
      <c r="T34" s="325"/>
      <c r="U34" s="325"/>
      <c r="V34" s="325"/>
      <c r="W34" s="325"/>
      <c r="X34" s="325"/>
      <c r="Y34" s="22" t="s">
        <v>25</v>
      </c>
      <c r="Z34" s="1043">
        <f>Salary!T61</f>
        <v>0</v>
      </c>
      <c r="AA34" s="1044"/>
      <c r="AB34" s="1044"/>
      <c r="AC34" s="1044"/>
      <c r="AD34" s="1045"/>
      <c r="AE34" s="707"/>
      <c r="AF34" s="50"/>
      <c r="AG34" s="50"/>
      <c r="AH34" s="50"/>
      <c r="AI34" s="270"/>
      <c r="AJ34" s="270"/>
      <c r="AK34" s="270"/>
      <c r="AL34" s="1041">
        <v>282</v>
      </c>
      <c r="AM34" s="1042"/>
      <c r="AN34" s="993">
        <f t="shared" si="1"/>
        <v>0</v>
      </c>
      <c r="AO34" s="994"/>
      <c r="AP34" s="994"/>
      <c r="AQ34" s="994"/>
      <c r="AR34" s="995"/>
      <c r="AS34" s="270"/>
      <c r="AT34" s="270"/>
      <c r="AU34" s="270"/>
      <c r="AV34" s="270"/>
      <c r="AW34" s="270"/>
    </row>
    <row r="35" spans="1:49" s="336" customFormat="1" ht="20.100000000000001" customHeight="1">
      <c r="B35" s="270"/>
      <c r="C35" s="21" t="s">
        <v>83</v>
      </c>
      <c r="D35" s="1046" t="str">
        <f>CONCATENATE(Salary!D62,   Salary!D56)</f>
        <v>Others [ if any ]U/S 80-U</v>
      </c>
      <c r="E35" s="1046"/>
      <c r="F35" s="1046"/>
      <c r="G35" s="1046"/>
      <c r="H35" s="1046"/>
      <c r="I35" s="1046"/>
      <c r="J35" s="1046"/>
      <c r="K35" s="1046"/>
      <c r="R35" s="22"/>
      <c r="S35" s="22"/>
      <c r="T35" s="325"/>
      <c r="U35" s="325"/>
      <c r="V35" s="325"/>
      <c r="W35" s="325"/>
      <c r="X35" s="325"/>
      <c r="Y35" s="22" t="s">
        <v>25</v>
      </c>
      <c r="Z35" s="1043">
        <f>AE35+AF35+AG35</f>
        <v>0</v>
      </c>
      <c r="AA35" s="1044"/>
      <c r="AB35" s="1044"/>
      <c r="AC35" s="1044"/>
      <c r="AD35" s="1045"/>
      <c r="AE35" s="707">
        <f>Calculation!S41</f>
        <v>0</v>
      </c>
      <c r="AF35" s="50">
        <f>Calculation!S42</f>
        <v>0</v>
      </c>
      <c r="AG35" s="50">
        <f>Calculation!S43</f>
        <v>0</v>
      </c>
      <c r="AH35" s="50"/>
      <c r="AI35" s="270"/>
      <c r="AJ35" s="270"/>
      <c r="AK35" s="270"/>
      <c r="AL35" s="1041"/>
      <c r="AM35" s="1042"/>
      <c r="AN35" s="993">
        <f t="shared" si="1"/>
        <v>0</v>
      </c>
      <c r="AO35" s="994"/>
      <c r="AP35" s="994"/>
      <c r="AQ35" s="994"/>
      <c r="AR35" s="995"/>
      <c r="AS35" s="270"/>
      <c r="AT35" s="270"/>
      <c r="AU35" s="270"/>
      <c r="AV35" s="270"/>
      <c r="AW35" s="270"/>
    </row>
    <row r="36" spans="1:49" s="49" customFormat="1" ht="20.100000000000001" customHeight="1">
      <c r="A36" s="336"/>
      <c r="B36" s="25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50"/>
      <c r="AF36" s="50"/>
      <c r="AG36" s="50"/>
      <c r="AH36" s="50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</row>
    <row r="37" spans="1:49" s="336" customFormat="1" ht="20.100000000000001" customHeight="1">
      <c r="A37" s="49"/>
      <c r="B37" s="25" t="s">
        <v>20</v>
      </c>
      <c r="C37" s="21" t="s">
        <v>158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1040"/>
      <c r="U37" s="1040"/>
      <c r="V37" s="1040"/>
      <c r="W37" s="1040"/>
      <c r="X37" s="1040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1038">
        <v>747</v>
      </c>
      <c r="AM37" s="1038"/>
      <c r="AN37" s="270"/>
      <c r="AO37" s="993">
        <f>AP29+AP27</f>
        <v>37200</v>
      </c>
      <c r="AP37" s="994"/>
      <c r="AQ37" s="994"/>
      <c r="AR37" s="995"/>
      <c r="AS37" s="270"/>
      <c r="AT37" s="270"/>
      <c r="AU37" s="270"/>
      <c r="AV37" s="270"/>
      <c r="AW37" s="270"/>
    </row>
    <row r="38" spans="1:49" s="49" customFormat="1" ht="20.100000000000001" customHeight="1">
      <c r="A38" s="21"/>
      <c r="B38" s="25" t="s">
        <v>21</v>
      </c>
      <c r="C38" s="21" t="s">
        <v>307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2"/>
      <c r="X38" s="21"/>
      <c r="Y38" s="21"/>
      <c r="Z38" s="21"/>
      <c r="AA38" s="21"/>
      <c r="AB38" s="21"/>
      <c r="AC38" s="21"/>
      <c r="AD38" s="22"/>
      <c r="AE38" s="21"/>
      <c r="AF38" s="21"/>
      <c r="AG38" s="21"/>
      <c r="AH38" s="21"/>
      <c r="AI38" s="21"/>
      <c r="AJ38" s="21"/>
      <c r="AK38" s="22"/>
      <c r="AL38" s="1038">
        <v>760</v>
      </c>
      <c r="AM38" s="1038"/>
      <c r="AN38" s="21"/>
      <c r="AO38" s="993">
        <f>ROUND('16_1'!AI62-'16_2'!AO37,-1)</f>
        <v>83560</v>
      </c>
      <c r="AP38" s="994"/>
      <c r="AQ38" s="994"/>
      <c r="AR38" s="995"/>
      <c r="AS38" s="21"/>
      <c r="AT38" s="22"/>
    </row>
    <row r="39" spans="1:49" s="49" customFormat="1" ht="20.100000000000001" customHeight="1">
      <c r="A39" s="21"/>
      <c r="B39" s="25" t="s">
        <v>22</v>
      </c>
      <c r="C39" s="21" t="s">
        <v>131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2"/>
      <c r="X39" s="21"/>
      <c r="Y39" s="21"/>
      <c r="Z39" s="21"/>
      <c r="AA39" s="21"/>
      <c r="AB39" s="21"/>
      <c r="AC39" s="21"/>
      <c r="AD39" s="22"/>
      <c r="AE39" s="21"/>
      <c r="AF39" s="21"/>
      <c r="AG39" s="21"/>
      <c r="AH39" s="21"/>
      <c r="AI39" s="21"/>
      <c r="AJ39" s="21"/>
      <c r="AK39" s="22"/>
      <c r="AL39" s="1038">
        <v>810</v>
      </c>
      <c r="AM39" s="1038"/>
      <c r="AN39" s="21"/>
      <c r="AO39" s="1035">
        <f>Calculation!V65</f>
        <v>0</v>
      </c>
      <c r="AP39" s="1036"/>
      <c r="AQ39" s="1036"/>
      <c r="AR39" s="1037"/>
      <c r="AS39" s="21"/>
      <c r="AT39" s="22"/>
    </row>
    <row r="40" spans="1:49" ht="20.100000000000001" customHeight="1">
      <c r="A40" s="26"/>
      <c r="B40" s="435" t="s">
        <v>466</v>
      </c>
      <c r="C40" s="21" t="s">
        <v>402</v>
      </c>
      <c r="D40" s="21"/>
      <c r="E40" s="26"/>
      <c r="F40" s="26"/>
      <c r="G40" s="26"/>
      <c r="H40" s="26"/>
      <c r="I40" s="21"/>
      <c r="J40" s="21"/>
      <c r="K40" s="21"/>
      <c r="L40" s="26"/>
      <c r="M40" s="26"/>
      <c r="N40" s="26"/>
      <c r="O40" s="26"/>
      <c r="P40" s="21"/>
      <c r="Q40" s="21"/>
      <c r="R40" s="21"/>
      <c r="S40" s="26"/>
      <c r="T40" s="26"/>
      <c r="U40" s="26"/>
      <c r="V40" s="26"/>
      <c r="W40" s="22"/>
      <c r="X40" s="80"/>
      <c r="Y40" s="21"/>
      <c r="Z40" s="21"/>
      <c r="AA40" s="26"/>
      <c r="AB40" s="26"/>
      <c r="AC40" s="26"/>
      <c r="AD40" s="22"/>
      <c r="AE40" s="79"/>
      <c r="AF40" s="22"/>
      <c r="AG40" s="22"/>
      <c r="AH40" s="22"/>
      <c r="AI40" s="22"/>
      <c r="AJ40" s="22"/>
      <c r="AK40" s="22"/>
      <c r="AL40" s="22"/>
      <c r="AM40" s="22"/>
      <c r="AN40" s="22"/>
      <c r="AO40" s="1053"/>
      <c r="AP40" s="1053"/>
      <c r="AQ40" s="1053"/>
      <c r="AR40" s="1053"/>
      <c r="AS40" s="21"/>
      <c r="AT40" s="22"/>
    </row>
    <row r="41" spans="1:49" ht="20.100000000000001" customHeight="1">
      <c r="A41" s="26"/>
      <c r="B41" s="21"/>
      <c r="C41" s="21" t="s">
        <v>25</v>
      </c>
      <c r="D41" s="21"/>
      <c r="E41" s="26"/>
      <c r="F41" s="26"/>
      <c r="G41" s="26"/>
      <c r="H41" s="26"/>
      <c r="I41" s="21"/>
      <c r="J41" s="21"/>
      <c r="K41" s="21"/>
      <c r="L41" s="26"/>
      <c r="M41" s="26"/>
      <c r="N41" s="26"/>
      <c r="O41" s="26"/>
      <c r="P41" s="21"/>
      <c r="Q41" s="21"/>
      <c r="R41" s="21"/>
      <c r="S41" s="26"/>
      <c r="T41" s="26"/>
      <c r="U41" s="26"/>
      <c r="V41" s="26"/>
      <c r="W41" s="22"/>
      <c r="X41" s="21"/>
      <c r="Y41" s="21"/>
      <c r="Z41" s="21"/>
      <c r="AA41" s="26"/>
      <c r="AB41" s="1039"/>
      <c r="AC41" s="1039"/>
      <c r="AD41" s="1039"/>
      <c r="AE41" s="1039"/>
      <c r="AF41" s="1039"/>
      <c r="AG41" s="270"/>
      <c r="AH41" s="270"/>
      <c r="AI41" s="270"/>
      <c r="AJ41" s="270"/>
      <c r="AK41" s="270"/>
      <c r="AL41" s="1041">
        <v>820</v>
      </c>
      <c r="AM41" s="1041"/>
      <c r="AN41" s="50"/>
      <c r="AO41" s="1034"/>
      <c r="AP41" s="994"/>
      <c r="AQ41" s="994"/>
      <c r="AR41" s="995"/>
      <c r="AS41" s="21"/>
      <c r="AT41" s="22"/>
    </row>
    <row r="42" spans="1:49" ht="20.100000000000001" customHeight="1">
      <c r="A42" s="21"/>
      <c r="B42" s="95">
        <v>14</v>
      </c>
      <c r="C42" s="21" t="s">
        <v>390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2"/>
      <c r="X42" s="21"/>
      <c r="Y42" s="21"/>
      <c r="Z42" s="21"/>
      <c r="AA42" s="21"/>
      <c r="AB42" s="21"/>
      <c r="AC42" s="21"/>
      <c r="AD42" s="22"/>
      <c r="AE42" s="21"/>
      <c r="AF42" s="21"/>
      <c r="AG42" s="22"/>
      <c r="AH42" s="22"/>
      <c r="AI42" s="22"/>
      <c r="AJ42" s="22"/>
      <c r="AK42" s="22"/>
      <c r="AL42" s="1033">
        <v>832</v>
      </c>
      <c r="AM42" s="1033"/>
      <c r="AN42" s="50"/>
      <c r="AO42" s="1034">
        <f>ROUND((AO39+AO41)*0.02,0)</f>
        <v>0</v>
      </c>
      <c r="AP42" s="994"/>
      <c r="AQ42" s="994"/>
      <c r="AR42" s="995"/>
      <c r="AS42" s="21"/>
      <c r="AT42" s="22"/>
    </row>
    <row r="43" spans="1:49" ht="20.100000000000001" customHeight="1">
      <c r="A43" s="21"/>
      <c r="B43" s="25" t="s">
        <v>112</v>
      </c>
      <c r="C43" s="21" t="s">
        <v>389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2"/>
      <c r="X43" s="21"/>
      <c r="Y43" s="21"/>
      <c r="Z43" s="21"/>
      <c r="AA43" s="21"/>
      <c r="AB43" s="21"/>
      <c r="AC43" s="21"/>
      <c r="AD43" s="22"/>
      <c r="AE43" s="21"/>
      <c r="AF43" s="21"/>
      <c r="AG43" s="969"/>
      <c r="AH43" s="969"/>
      <c r="AI43" s="969"/>
      <c r="AJ43" s="969"/>
      <c r="AK43" s="22"/>
      <c r="AL43" s="1054"/>
      <c r="AM43" s="1054"/>
      <c r="AN43" s="1054"/>
      <c r="AO43" s="1034">
        <f>AO39+AO41+AO42</f>
        <v>0</v>
      </c>
      <c r="AP43" s="994"/>
      <c r="AQ43" s="994"/>
      <c r="AR43" s="995"/>
      <c r="AS43" s="21"/>
      <c r="AT43" s="22"/>
    </row>
    <row r="44" spans="1:49" ht="20.100000000000001" customHeight="1">
      <c r="A44" s="21"/>
      <c r="B44" s="25" t="s">
        <v>23</v>
      </c>
      <c r="C44" s="21" t="s">
        <v>308</v>
      </c>
      <c r="D44" s="21"/>
      <c r="E44" s="21"/>
      <c r="F44" s="26"/>
      <c r="G44" s="26"/>
      <c r="H44" s="26"/>
      <c r="I44" s="21"/>
      <c r="J44" s="21"/>
      <c r="K44" s="21"/>
      <c r="L44" s="26"/>
      <c r="M44" s="26"/>
      <c r="N44" s="26"/>
      <c r="O44" s="26"/>
      <c r="P44" s="26"/>
      <c r="Q44" s="21"/>
      <c r="R44" s="21"/>
      <c r="S44" s="21"/>
      <c r="T44" s="26"/>
      <c r="U44" s="26"/>
      <c r="V44" s="21"/>
      <c r="W44" s="22"/>
      <c r="X44" s="21"/>
      <c r="Y44" s="21"/>
      <c r="Z44" s="21"/>
      <c r="AA44" s="21"/>
      <c r="AB44" s="21"/>
      <c r="AC44" s="21"/>
      <c r="AD44" s="22"/>
      <c r="AE44" s="21"/>
      <c r="AF44" s="21"/>
      <c r="AG44" s="22"/>
      <c r="AH44" s="22"/>
      <c r="AI44" s="22"/>
      <c r="AJ44" s="22"/>
      <c r="AK44" s="22"/>
      <c r="AL44" s="1033">
        <v>837</v>
      </c>
      <c r="AM44" s="1033"/>
      <c r="AN44" s="721"/>
      <c r="AO44" s="993">
        <f>Salary!T80</f>
        <v>0</v>
      </c>
      <c r="AP44" s="994"/>
      <c r="AQ44" s="994"/>
      <c r="AR44" s="995"/>
      <c r="AS44" s="21"/>
      <c r="AT44" s="22"/>
    </row>
    <row r="45" spans="1:49" ht="20.100000000000001" customHeight="1">
      <c r="A45" s="21"/>
      <c r="B45" s="25" t="s">
        <v>24</v>
      </c>
      <c r="C45" s="21" t="s">
        <v>388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2"/>
      <c r="X45" s="21"/>
      <c r="Y45" s="21"/>
      <c r="Z45" s="21"/>
      <c r="AA45" s="21"/>
      <c r="AB45" s="21"/>
      <c r="AC45" s="21"/>
      <c r="AD45" s="22"/>
      <c r="AE45" s="21"/>
      <c r="AF45" s="21"/>
      <c r="AG45" s="22"/>
      <c r="AH45" s="22"/>
      <c r="AI45" s="22"/>
      <c r="AJ45" s="22"/>
      <c r="AK45" s="22"/>
      <c r="AL45" s="1033">
        <v>841</v>
      </c>
      <c r="AM45" s="1033"/>
      <c r="AN45" s="721"/>
      <c r="AO45" s="1034">
        <f>AO43-AO44</f>
        <v>0</v>
      </c>
      <c r="AP45" s="994"/>
      <c r="AQ45" s="994"/>
      <c r="AR45" s="995"/>
      <c r="AS45" s="21"/>
      <c r="AT45" s="22"/>
    </row>
    <row r="46" spans="1:49" ht="20.100000000000001" customHeight="1">
      <c r="A46" s="21"/>
      <c r="B46" s="25" t="s">
        <v>113</v>
      </c>
      <c r="C46" s="21" t="s">
        <v>128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2"/>
      <c r="X46" s="21"/>
      <c r="Y46" s="21"/>
      <c r="Z46" s="21"/>
      <c r="AA46" s="21"/>
      <c r="AB46" s="722"/>
      <c r="AC46" s="722"/>
      <c r="AD46" s="22"/>
      <c r="AE46" s="21"/>
      <c r="AF46" s="21"/>
      <c r="AG46" s="22"/>
      <c r="AH46" s="22"/>
      <c r="AI46" s="22"/>
      <c r="AJ46" s="22"/>
      <c r="AK46" s="22"/>
      <c r="AL46" s="50"/>
      <c r="AM46" s="50"/>
      <c r="AN46" s="50"/>
      <c r="AO46" s="21"/>
      <c r="AP46" s="21"/>
      <c r="AQ46" s="21"/>
      <c r="AR46" s="21"/>
      <c r="AS46" s="21"/>
      <c r="AT46" s="22"/>
    </row>
    <row r="47" spans="1:49" ht="20.100000000000001" customHeight="1">
      <c r="A47" s="21"/>
      <c r="B47" s="21"/>
      <c r="C47" s="21" t="s">
        <v>2</v>
      </c>
      <c r="D47" s="21" t="s">
        <v>114</v>
      </c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2"/>
      <c r="X47" s="21"/>
      <c r="Y47" s="21"/>
      <c r="Z47" s="21"/>
      <c r="AA47" s="26"/>
      <c r="AB47" s="1033">
        <v>868</v>
      </c>
      <c r="AC47" s="1033"/>
      <c r="AD47" s="21"/>
      <c r="AE47" s="21"/>
      <c r="AF47" s="1034">
        <f>Calculation!V78+Calculation!V79+Calculation!V80+Calculation!V81</f>
        <v>0</v>
      </c>
      <c r="AG47" s="994"/>
      <c r="AH47" s="994"/>
      <c r="AI47" s="995"/>
      <c r="AJ47" s="21"/>
      <c r="AK47" s="22"/>
      <c r="AL47" s="722"/>
      <c r="AM47" s="722"/>
      <c r="AN47" s="722"/>
      <c r="AO47" s="21"/>
      <c r="AP47" s="21"/>
      <c r="AQ47" s="21"/>
      <c r="AR47" s="21"/>
      <c r="AS47" s="21"/>
      <c r="AT47" s="22"/>
    </row>
    <row r="48" spans="1:49" ht="20.100000000000001" customHeight="1">
      <c r="A48" s="21"/>
      <c r="B48" s="21"/>
      <c r="C48" s="21" t="s">
        <v>3</v>
      </c>
      <c r="D48" s="21" t="s">
        <v>115</v>
      </c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2"/>
      <c r="X48" s="21"/>
      <c r="Y48" s="21"/>
      <c r="Z48" s="21"/>
      <c r="AA48" s="26"/>
      <c r="AB48" s="1033">
        <v>872</v>
      </c>
      <c r="AC48" s="1033"/>
      <c r="AD48" s="21"/>
      <c r="AE48" s="21"/>
      <c r="AF48" s="993">
        <f>Salary!C96</f>
        <v>0</v>
      </c>
      <c r="AG48" s="994"/>
      <c r="AH48" s="994"/>
      <c r="AI48" s="995"/>
      <c r="AJ48" s="21"/>
      <c r="AK48" s="22"/>
      <c r="AL48" s="1033">
        <v>873</v>
      </c>
      <c r="AM48" s="1033"/>
      <c r="AN48" s="723"/>
      <c r="AO48" s="1034">
        <f>AF47+AF48</f>
        <v>0</v>
      </c>
      <c r="AP48" s="994"/>
      <c r="AQ48" s="994"/>
      <c r="AR48" s="995"/>
      <c r="AS48" s="21"/>
      <c r="AT48" s="22"/>
    </row>
    <row r="49" spans="1:46" ht="20.100000000000001" customHeight="1">
      <c r="A49" s="21"/>
      <c r="B49" s="21"/>
      <c r="C49" s="21"/>
      <c r="D49" s="21" t="s">
        <v>116</v>
      </c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2"/>
      <c r="X49" s="21"/>
      <c r="Y49" s="21"/>
      <c r="Z49" s="21"/>
      <c r="AA49" s="21"/>
      <c r="AB49" s="21"/>
      <c r="AC49" s="21"/>
      <c r="AD49" s="22"/>
      <c r="AE49" s="21"/>
      <c r="AF49" s="21"/>
      <c r="AG49" s="21"/>
      <c r="AH49" s="21"/>
      <c r="AI49" s="21"/>
      <c r="AJ49" s="21"/>
      <c r="AK49" s="22"/>
      <c r="AL49" s="1033"/>
      <c r="AM49" s="1033"/>
      <c r="AN49" s="722"/>
      <c r="AO49" s="21"/>
      <c r="AP49" s="21"/>
      <c r="AQ49" s="21"/>
      <c r="AR49" s="21"/>
      <c r="AS49" s="21"/>
      <c r="AT49" s="22"/>
    </row>
    <row r="50" spans="1:46" ht="20.100000000000001" customHeight="1">
      <c r="A50" s="21"/>
      <c r="B50" s="21"/>
      <c r="C50" s="21"/>
      <c r="D50" s="21" t="s">
        <v>153</v>
      </c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2"/>
      <c r="X50" s="21"/>
      <c r="Y50" s="21"/>
      <c r="Z50" s="21"/>
      <c r="AA50" s="21"/>
      <c r="AB50" s="26"/>
      <c r="AC50" s="26"/>
      <c r="AD50" s="22"/>
      <c r="AE50" s="21"/>
      <c r="AF50" s="21"/>
      <c r="AG50" s="21"/>
      <c r="AH50" s="21"/>
      <c r="AI50" s="21"/>
      <c r="AJ50" s="21"/>
      <c r="AK50" s="22"/>
      <c r="AL50" s="724"/>
      <c r="AM50" s="724"/>
      <c r="AN50" s="722"/>
      <c r="AO50" s="21"/>
      <c r="AP50" s="21"/>
      <c r="AQ50" s="21"/>
      <c r="AR50" s="21"/>
      <c r="AS50" s="21"/>
      <c r="AT50" s="22"/>
    </row>
    <row r="51" spans="1:46" ht="20.100000000000001" customHeight="1">
      <c r="A51" s="21"/>
      <c r="B51" s="25" t="s">
        <v>117</v>
      </c>
      <c r="C51" s="21" t="s">
        <v>118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2"/>
      <c r="X51" s="21"/>
      <c r="Y51" s="21"/>
      <c r="Z51" s="21"/>
      <c r="AA51" s="21"/>
      <c r="AB51" s="26"/>
      <c r="AC51" s="26"/>
      <c r="AD51" s="22"/>
      <c r="AE51" s="22" t="str">
        <f>Calculation!R83</f>
        <v xml:space="preserve"> </v>
      </c>
      <c r="AF51" s="21"/>
      <c r="AG51" s="21"/>
      <c r="AH51" s="21"/>
      <c r="AI51" s="21"/>
      <c r="AJ51" s="21"/>
      <c r="AK51" s="22"/>
      <c r="AL51" s="1033">
        <v>891</v>
      </c>
      <c r="AM51" s="1033"/>
      <c r="AN51" s="723"/>
      <c r="AO51" s="1034">
        <f>ROUND(AO45-AO48,0)</f>
        <v>0</v>
      </c>
      <c r="AP51" s="994"/>
      <c r="AQ51" s="994"/>
      <c r="AR51" s="995"/>
      <c r="AS51" s="21"/>
      <c r="AT51" s="22"/>
    </row>
    <row r="52" spans="1:46" ht="20.100000000000001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50"/>
      <c r="AM52" s="50"/>
      <c r="AN52" s="50"/>
      <c r="AO52" s="22"/>
      <c r="AP52" s="22"/>
      <c r="AQ52" s="22"/>
      <c r="AR52" s="22"/>
      <c r="AS52" s="22"/>
    </row>
    <row r="53" spans="1:46" ht="20.100000000000001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 t="s">
        <v>312</v>
      </c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4"/>
      <c r="AO53" s="49"/>
      <c r="AP53" s="49"/>
      <c r="AQ53" s="49"/>
      <c r="AR53" s="49"/>
      <c r="AS53" s="49"/>
    </row>
    <row r="54" spans="1:46" hidden="1"/>
    <row r="55" spans="1:46" hidden="1"/>
    <row r="56" spans="1:46" hidden="1"/>
    <row r="57" spans="1:46" hidden="1"/>
    <row r="58" spans="1:46" hidden="1"/>
    <row r="59" spans="1:46" hidden="1"/>
    <row r="60" spans="1:46" hidden="1"/>
    <row r="61" spans="1:46" hidden="1"/>
    <row r="62" spans="1:46" hidden="1"/>
    <row r="63" spans="1:46" hidden="1"/>
    <row r="64" spans="1:46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spans="1:47" hidden="1"/>
    <row r="130" spans="1:47" s="49" customFormat="1" hidden="1">
      <c r="A130" s="21"/>
      <c r="B130" s="21"/>
      <c r="C130" s="21"/>
      <c r="D130" s="21"/>
      <c r="E130" s="21"/>
      <c r="F130" s="21"/>
      <c r="G130" s="21"/>
      <c r="H130" s="26"/>
      <c r="I130" s="21"/>
      <c r="J130" s="21"/>
      <c r="K130" s="21"/>
      <c r="L130" s="26"/>
      <c r="M130" s="26"/>
      <c r="N130" s="21"/>
      <c r="O130" s="21"/>
      <c r="P130" s="21"/>
      <c r="Q130" s="21"/>
      <c r="R130" s="21"/>
      <c r="S130" s="21"/>
      <c r="T130" s="21"/>
      <c r="U130" s="21"/>
      <c r="V130" s="21"/>
      <c r="X130" s="21"/>
      <c r="Y130" s="21"/>
      <c r="Z130" s="21"/>
      <c r="AA130" s="21"/>
      <c r="AB130" s="26"/>
      <c r="AC130" s="26"/>
      <c r="AE130" s="21"/>
      <c r="AF130" s="21"/>
      <c r="AG130" s="21"/>
      <c r="AH130" s="21"/>
      <c r="AI130" s="21"/>
      <c r="AJ130" s="21"/>
      <c r="AL130" s="26"/>
      <c r="AM130" s="26"/>
      <c r="AN130" s="21"/>
      <c r="AO130" s="21"/>
      <c r="AP130" s="21"/>
      <c r="AQ130" s="21"/>
      <c r="AR130" s="21"/>
      <c r="AS130" s="21"/>
    </row>
    <row r="131" spans="1:47" hidden="1">
      <c r="A131" s="29"/>
      <c r="B131" s="29"/>
      <c r="C131" s="29"/>
      <c r="D131" s="29"/>
      <c r="E131" s="29"/>
      <c r="F131" s="29"/>
      <c r="G131" s="29"/>
      <c r="H131" s="30"/>
      <c r="I131" s="29"/>
      <c r="J131" s="29"/>
      <c r="K131" s="29"/>
      <c r="L131" s="30"/>
      <c r="M131" s="30"/>
      <c r="N131" s="29"/>
      <c r="O131" s="29"/>
      <c r="P131" s="29"/>
      <c r="Q131" s="29"/>
      <c r="R131" s="29"/>
      <c r="S131" s="29"/>
      <c r="T131" s="29"/>
      <c r="U131" s="29"/>
      <c r="V131" s="29"/>
      <c r="X131" s="29"/>
      <c r="Y131" s="29"/>
      <c r="Z131" s="29"/>
      <c r="AA131" s="29"/>
      <c r="AB131" s="30"/>
      <c r="AC131" s="30"/>
      <c r="AE131" s="29"/>
      <c r="AF131" s="29"/>
      <c r="AG131" s="29"/>
      <c r="AH131" s="29"/>
      <c r="AI131" s="29"/>
      <c r="AJ131" s="29"/>
      <c r="AL131" s="30"/>
      <c r="AM131" s="30"/>
      <c r="AN131" s="29"/>
      <c r="AO131" s="29"/>
      <c r="AP131" s="29"/>
      <c r="AQ131" s="29"/>
      <c r="AR131" s="29"/>
      <c r="AS131" s="29"/>
    </row>
    <row r="132" spans="1:47" hidden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X132" s="29"/>
      <c r="Y132" s="29"/>
      <c r="Z132" s="29"/>
      <c r="AA132" s="29"/>
      <c r="AB132" s="30"/>
      <c r="AC132" s="30"/>
      <c r="AE132" s="29"/>
      <c r="AF132" s="29"/>
      <c r="AG132" s="29"/>
      <c r="AH132" s="29"/>
      <c r="AI132" s="29"/>
      <c r="AJ132" s="29"/>
      <c r="AL132" s="30"/>
      <c r="AM132" s="30"/>
      <c r="AN132" s="29"/>
      <c r="AO132" s="29"/>
      <c r="AP132" s="29"/>
      <c r="AQ132" s="29"/>
      <c r="AR132" s="29"/>
      <c r="AS132" s="29"/>
    </row>
    <row r="133" spans="1:47" hidden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X133" s="29"/>
      <c r="Y133" s="29"/>
      <c r="Z133" s="29"/>
      <c r="AA133" s="29"/>
      <c r="AB133" s="30"/>
      <c r="AC133" s="30"/>
      <c r="AE133" s="29"/>
      <c r="AF133" s="29"/>
      <c r="AG133" s="29"/>
      <c r="AH133" s="29"/>
      <c r="AI133" s="29"/>
      <c r="AJ133" s="29"/>
      <c r="AL133" s="30"/>
      <c r="AM133" s="30"/>
      <c r="AN133" s="29"/>
      <c r="AO133" s="29"/>
      <c r="AP133" s="29"/>
      <c r="AQ133" s="29"/>
      <c r="AR133" s="29"/>
      <c r="AS133" s="29"/>
    </row>
    <row r="134" spans="1:47" hidden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X134" s="29"/>
      <c r="Y134" s="29"/>
      <c r="Z134" s="29"/>
      <c r="AA134" s="29"/>
      <c r="AB134" s="30"/>
      <c r="AC134" s="30"/>
      <c r="AE134" s="29"/>
      <c r="AF134" s="29"/>
      <c r="AG134" s="29"/>
      <c r="AH134" s="29"/>
      <c r="AI134" s="29"/>
      <c r="AJ134" s="29"/>
      <c r="AL134" s="30"/>
      <c r="AM134" s="30"/>
      <c r="AN134" s="29"/>
      <c r="AO134" s="29"/>
      <c r="AP134" s="29"/>
      <c r="AQ134" s="29"/>
      <c r="AR134" s="29"/>
      <c r="AS134" s="29"/>
    </row>
    <row r="135" spans="1:47" hidden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X135" s="29"/>
      <c r="Y135" s="29"/>
      <c r="Z135" s="29"/>
      <c r="AA135" s="29"/>
      <c r="AB135" s="29"/>
      <c r="AC135" s="29"/>
      <c r="AE135" s="29"/>
      <c r="AF135" s="29"/>
      <c r="AG135" s="29"/>
      <c r="AH135" s="29"/>
      <c r="AI135" s="29"/>
      <c r="AJ135" s="29"/>
      <c r="AL135" s="30"/>
      <c r="AM135" s="30"/>
      <c r="AN135" s="29"/>
      <c r="AO135" s="29"/>
      <c r="AP135" s="29"/>
      <c r="AQ135" s="29"/>
      <c r="AR135" s="29"/>
      <c r="AS135" s="29"/>
    </row>
    <row r="136" spans="1:47" hidden="1">
      <c r="A136" s="30"/>
      <c r="B136" s="30"/>
      <c r="C136" s="31"/>
      <c r="D136" s="29"/>
      <c r="E136" s="29"/>
      <c r="F136" s="29"/>
      <c r="G136" s="30"/>
      <c r="H136" s="30"/>
      <c r="I136" s="30"/>
      <c r="J136" s="29"/>
      <c r="K136" s="29"/>
      <c r="L136" s="29"/>
      <c r="M136" s="30"/>
      <c r="N136" s="30"/>
      <c r="O136" s="31"/>
      <c r="P136" s="29"/>
      <c r="Q136" s="29"/>
      <c r="R136" s="29"/>
      <c r="S136" s="30"/>
      <c r="T136" s="30"/>
      <c r="U136" s="30"/>
      <c r="V136" s="29"/>
      <c r="X136" s="29"/>
      <c r="Y136" s="29"/>
      <c r="Z136" s="30"/>
      <c r="AA136" s="30"/>
      <c r="AB136" s="29"/>
      <c r="AC136" s="29"/>
      <c r="AE136" s="29"/>
      <c r="AF136" s="29"/>
      <c r="AG136" s="29"/>
      <c r="AH136" s="29"/>
      <c r="AI136" s="29"/>
      <c r="AJ136" s="29"/>
      <c r="AL136" s="30"/>
      <c r="AM136" s="30"/>
      <c r="AN136" s="29"/>
      <c r="AO136" s="29"/>
      <c r="AP136" s="29"/>
      <c r="AQ136" s="29"/>
      <c r="AR136" s="29"/>
      <c r="AS136" s="29"/>
    </row>
    <row r="137" spans="1:47" hidden="1">
      <c r="A137" s="30"/>
      <c r="B137" s="30"/>
      <c r="C137" s="31"/>
      <c r="D137" s="29"/>
      <c r="E137" s="29"/>
      <c r="F137" s="29"/>
      <c r="G137" s="30"/>
      <c r="H137" s="30"/>
      <c r="I137" s="30"/>
      <c r="J137" s="29"/>
      <c r="K137" s="29"/>
      <c r="L137" s="29"/>
      <c r="M137" s="30"/>
      <c r="N137" s="30"/>
      <c r="O137" s="31"/>
      <c r="P137" s="29"/>
      <c r="Q137" s="29"/>
      <c r="R137" s="29"/>
      <c r="S137" s="30"/>
      <c r="T137" s="30"/>
      <c r="U137" s="30"/>
      <c r="V137" s="29"/>
      <c r="X137" s="29"/>
      <c r="Y137" s="29"/>
      <c r="Z137" s="30"/>
      <c r="AA137" s="30"/>
      <c r="AB137" s="29"/>
      <c r="AC137" s="29"/>
      <c r="AE137" s="29"/>
      <c r="AF137" s="29"/>
      <c r="AG137" s="29"/>
      <c r="AH137" s="29"/>
      <c r="AI137" s="29"/>
      <c r="AJ137" s="29"/>
      <c r="AL137" s="29"/>
      <c r="AM137" s="29"/>
      <c r="AN137" s="29"/>
      <c r="AO137" s="29"/>
      <c r="AP137" s="29"/>
      <c r="AQ137" s="29"/>
      <c r="AR137" s="29"/>
      <c r="AS137" s="29"/>
    </row>
    <row r="138" spans="1:47" hidden="1">
      <c r="A138" s="30"/>
      <c r="B138" s="30"/>
      <c r="C138" s="31"/>
      <c r="D138" s="29"/>
      <c r="E138" s="29"/>
      <c r="F138" s="29"/>
      <c r="G138" s="30"/>
      <c r="H138" s="30"/>
      <c r="I138" s="30"/>
      <c r="J138" s="29"/>
      <c r="K138" s="29"/>
      <c r="L138" s="29"/>
      <c r="M138" s="30"/>
      <c r="N138" s="30"/>
      <c r="O138" s="31"/>
      <c r="P138" s="29"/>
      <c r="Q138" s="29"/>
      <c r="R138" s="29"/>
      <c r="S138" s="30"/>
      <c r="T138" s="30"/>
      <c r="U138" s="30"/>
      <c r="V138" s="29"/>
      <c r="X138" s="29"/>
      <c r="Y138" s="29"/>
      <c r="Z138" s="30"/>
      <c r="AA138" s="30"/>
      <c r="AB138" s="29"/>
      <c r="AC138" s="29"/>
      <c r="AE138" s="29"/>
      <c r="AF138" s="29"/>
      <c r="AG138" s="29"/>
      <c r="AH138" s="29"/>
      <c r="AI138" s="29"/>
      <c r="AJ138" s="29"/>
      <c r="AL138" s="29"/>
      <c r="AM138" s="29"/>
      <c r="AN138" s="29"/>
      <c r="AO138" s="29"/>
      <c r="AP138" s="29"/>
      <c r="AQ138" s="29"/>
      <c r="AR138" s="29"/>
      <c r="AS138" s="29"/>
    </row>
    <row r="139" spans="1:47" hidden="1">
      <c r="A139" s="29"/>
      <c r="B139" s="30"/>
      <c r="C139" s="30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30"/>
      <c r="P139" s="30"/>
      <c r="Q139" s="29"/>
      <c r="R139" s="29"/>
      <c r="S139" s="29"/>
      <c r="T139" s="29"/>
      <c r="U139" s="29"/>
      <c r="V139" s="29"/>
      <c r="X139" s="29"/>
      <c r="Y139" s="29"/>
      <c r="Z139" s="29"/>
      <c r="AA139" s="29"/>
      <c r="AB139" s="29"/>
      <c r="AC139" s="29"/>
      <c r="AE139" s="29"/>
      <c r="AF139" s="29"/>
      <c r="AG139" s="29"/>
      <c r="AH139" s="29"/>
      <c r="AI139" s="29"/>
      <c r="AJ139" s="29"/>
      <c r="AL139" s="30"/>
      <c r="AM139" s="30"/>
      <c r="AN139" s="29"/>
      <c r="AO139" s="29"/>
      <c r="AP139" s="29"/>
      <c r="AQ139" s="29"/>
      <c r="AR139" s="29"/>
      <c r="AS139" s="29"/>
    </row>
    <row r="140" spans="1:47" hidden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X140" s="29"/>
      <c r="Y140" s="29"/>
      <c r="Z140" s="29"/>
      <c r="AA140" s="29"/>
      <c r="AB140" s="29"/>
      <c r="AC140" s="29"/>
      <c r="AE140" s="29"/>
      <c r="AF140" s="29"/>
      <c r="AG140" s="29"/>
      <c r="AH140" s="29"/>
      <c r="AI140" s="29"/>
      <c r="AJ140" s="29"/>
      <c r="AL140" s="30"/>
      <c r="AM140" s="30"/>
      <c r="AN140" s="29"/>
      <c r="AO140" s="29"/>
      <c r="AP140" s="29"/>
      <c r="AQ140" s="29"/>
      <c r="AR140" s="29"/>
      <c r="AS140" s="29"/>
    </row>
    <row r="141" spans="1:47" hidden="1">
      <c r="A141" s="29"/>
      <c r="B141" s="29"/>
      <c r="C141" s="29"/>
      <c r="D141" s="31"/>
      <c r="E141" s="29"/>
      <c r="F141" s="29"/>
      <c r="G141" s="29"/>
      <c r="H141" s="29"/>
      <c r="I141" s="30"/>
      <c r="J141" s="30"/>
      <c r="K141" s="29"/>
      <c r="L141" s="29"/>
      <c r="M141" s="29"/>
      <c r="N141" s="29"/>
      <c r="O141" s="29"/>
      <c r="P141" s="29"/>
      <c r="Q141" s="31"/>
      <c r="R141" s="29"/>
      <c r="S141" s="29"/>
      <c r="T141" s="29"/>
      <c r="U141" s="29"/>
      <c r="V141" s="30"/>
      <c r="X141" s="30"/>
      <c r="Y141" s="29"/>
      <c r="Z141" s="29"/>
      <c r="AA141" s="29"/>
      <c r="AB141" s="29"/>
      <c r="AC141" s="29"/>
      <c r="AE141" s="29"/>
      <c r="AF141" s="29"/>
      <c r="AG141" s="29"/>
      <c r="AH141" s="29"/>
      <c r="AI141" s="29"/>
      <c r="AJ141" s="29"/>
      <c r="AL141" s="30"/>
      <c r="AM141" s="30"/>
      <c r="AN141" s="29"/>
      <c r="AO141" s="29"/>
      <c r="AP141" s="29"/>
      <c r="AQ141" s="29"/>
      <c r="AR141" s="29"/>
      <c r="AS141" s="29"/>
      <c r="AU141" s="337"/>
    </row>
    <row r="142" spans="1:47" hidden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X142" s="29"/>
      <c r="Y142" s="29"/>
      <c r="Z142" s="29"/>
      <c r="AA142" s="29"/>
      <c r="AB142" s="29"/>
      <c r="AC142" s="29"/>
      <c r="AE142" s="29"/>
      <c r="AF142" s="29"/>
      <c r="AG142" s="29"/>
      <c r="AH142" s="29"/>
      <c r="AI142" s="29"/>
      <c r="AJ142" s="29"/>
      <c r="AL142" s="30"/>
      <c r="AM142" s="30"/>
      <c r="AN142" s="29"/>
      <c r="AO142" s="29"/>
      <c r="AP142" s="29"/>
      <c r="AQ142" s="29"/>
      <c r="AR142" s="29"/>
      <c r="AS142" s="29"/>
    </row>
    <row r="143" spans="1:47" hidden="1">
      <c r="A143" s="30"/>
      <c r="B143" s="30"/>
      <c r="C143" s="31"/>
      <c r="D143" s="29"/>
      <c r="E143" s="29"/>
      <c r="F143" s="29"/>
      <c r="G143" s="30"/>
      <c r="H143" s="30"/>
      <c r="I143" s="30"/>
      <c r="J143" s="29"/>
      <c r="K143" s="29"/>
      <c r="L143" s="29"/>
      <c r="M143" s="30"/>
      <c r="N143" s="30"/>
      <c r="O143" s="29"/>
      <c r="P143" s="29"/>
      <c r="Q143" s="29"/>
      <c r="R143" s="29"/>
      <c r="S143" s="29"/>
      <c r="T143" s="29"/>
      <c r="U143" s="29"/>
      <c r="V143" s="29"/>
      <c r="X143" s="29"/>
      <c r="Y143" s="29"/>
      <c r="Z143" s="29"/>
      <c r="AA143" s="29"/>
      <c r="AB143" s="29"/>
      <c r="AC143" s="29"/>
      <c r="AE143" s="29"/>
      <c r="AF143" s="29"/>
      <c r="AG143" s="29"/>
      <c r="AH143" s="29"/>
      <c r="AI143" s="29"/>
      <c r="AJ143" s="29"/>
      <c r="AL143" s="30"/>
      <c r="AM143" s="30"/>
      <c r="AN143" s="29"/>
      <c r="AO143" s="29"/>
      <c r="AP143" s="29"/>
      <c r="AQ143" s="29"/>
      <c r="AR143" s="29"/>
      <c r="AS143" s="29"/>
    </row>
    <row r="144" spans="1:47" hidden="1">
      <c r="A144" s="30"/>
      <c r="B144" s="30"/>
      <c r="C144" s="31"/>
      <c r="D144" s="29"/>
      <c r="E144" s="29"/>
      <c r="F144" s="29"/>
      <c r="G144" s="30"/>
      <c r="H144" s="30"/>
      <c r="I144" s="30"/>
      <c r="J144" s="29"/>
      <c r="K144" s="29"/>
      <c r="L144" s="29"/>
      <c r="M144" s="30"/>
      <c r="N144" s="30"/>
      <c r="O144" s="29"/>
      <c r="P144" s="29"/>
      <c r="Q144" s="29"/>
      <c r="R144" s="29"/>
      <c r="S144" s="29"/>
      <c r="T144" s="29"/>
      <c r="U144" s="29"/>
      <c r="V144" s="29"/>
      <c r="X144" s="29"/>
      <c r="Y144" s="29"/>
      <c r="Z144" s="29"/>
      <c r="AA144" s="29"/>
      <c r="AB144" s="29"/>
      <c r="AC144" s="29"/>
      <c r="AE144" s="29"/>
      <c r="AF144" s="29"/>
      <c r="AG144" s="29"/>
      <c r="AH144" s="29"/>
      <c r="AI144" s="29"/>
      <c r="AJ144" s="29"/>
      <c r="AL144" s="30"/>
      <c r="AM144" s="30"/>
      <c r="AN144" s="29"/>
      <c r="AO144" s="29"/>
      <c r="AP144" s="29"/>
      <c r="AQ144" s="29"/>
      <c r="AR144" s="29"/>
      <c r="AS144" s="29"/>
    </row>
    <row r="145" spans="1:45" hidden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X145" s="29"/>
      <c r="Y145" s="29"/>
      <c r="Z145" s="29"/>
      <c r="AA145" s="29"/>
      <c r="AB145" s="29"/>
      <c r="AC145" s="29"/>
      <c r="AE145" s="29"/>
      <c r="AF145" s="29"/>
      <c r="AG145" s="29"/>
      <c r="AH145" s="29"/>
      <c r="AI145" s="29"/>
      <c r="AJ145" s="29"/>
      <c r="AL145" s="30"/>
      <c r="AM145" s="30"/>
      <c r="AN145" s="29"/>
      <c r="AO145" s="29"/>
      <c r="AP145" s="29"/>
      <c r="AQ145" s="29"/>
      <c r="AR145" s="29"/>
      <c r="AS145" s="29"/>
    </row>
    <row r="146" spans="1:45" hidden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X146" s="29"/>
      <c r="Y146" s="29"/>
      <c r="Z146" s="29"/>
      <c r="AA146" s="29"/>
      <c r="AB146" s="29"/>
      <c r="AC146" s="29"/>
      <c r="AE146" s="29"/>
      <c r="AF146" s="29"/>
      <c r="AG146" s="29"/>
      <c r="AH146" s="29"/>
      <c r="AI146" s="29"/>
      <c r="AJ146" s="29"/>
      <c r="AL146" s="30"/>
      <c r="AM146" s="30"/>
      <c r="AN146" s="29"/>
      <c r="AO146" s="29"/>
      <c r="AP146" s="29"/>
      <c r="AQ146" s="29"/>
      <c r="AR146" s="29"/>
      <c r="AS146" s="29"/>
    </row>
    <row r="147" spans="1:45" hidden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X147" s="29"/>
      <c r="Y147" s="29"/>
      <c r="Z147" s="29"/>
      <c r="AA147" s="29"/>
      <c r="AB147" s="29"/>
      <c r="AC147" s="29"/>
      <c r="AE147" s="29"/>
      <c r="AF147" s="29"/>
      <c r="AG147" s="29"/>
      <c r="AH147" s="29"/>
      <c r="AI147" s="29"/>
      <c r="AJ147" s="29"/>
      <c r="AL147" s="30"/>
      <c r="AM147" s="30"/>
      <c r="AN147" s="29"/>
      <c r="AO147" s="29"/>
      <c r="AP147" s="29"/>
      <c r="AQ147" s="29"/>
      <c r="AR147" s="29"/>
      <c r="AS147" s="29"/>
    </row>
    <row r="148" spans="1:45" hidden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X148" s="29"/>
      <c r="Y148" s="29"/>
      <c r="Z148" s="29"/>
      <c r="AA148" s="29"/>
      <c r="AB148" s="29"/>
      <c r="AC148" s="29"/>
      <c r="AE148" s="29"/>
      <c r="AF148" s="29"/>
      <c r="AG148" s="29"/>
      <c r="AH148" s="29"/>
      <c r="AI148" s="29"/>
      <c r="AJ148" s="29"/>
      <c r="AL148" s="30"/>
      <c r="AM148" s="30"/>
      <c r="AN148" s="29"/>
      <c r="AO148" s="29"/>
      <c r="AP148" s="29"/>
      <c r="AQ148" s="29"/>
      <c r="AR148" s="29"/>
      <c r="AS148" s="29"/>
    </row>
    <row r="149" spans="1:45" hidden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X149" s="29"/>
      <c r="Y149" s="29"/>
      <c r="Z149" s="29"/>
      <c r="AA149" s="29"/>
      <c r="AB149" s="29"/>
      <c r="AC149" s="29"/>
      <c r="AE149" s="29"/>
      <c r="AF149" s="29"/>
      <c r="AG149" s="29"/>
      <c r="AH149" s="29"/>
      <c r="AI149" s="29"/>
      <c r="AJ149" s="29"/>
      <c r="AL149" s="30"/>
      <c r="AM149" s="30"/>
      <c r="AN149" s="29"/>
      <c r="AO149" s="29"/>
      <c r="AP149" s="29"/>
      <c r="AQ149" s="29"/>
      <c r="AR149" s="29"/>
      <c r="AS149" s="29"/>
    </row>
    <row r="150" spans="1:45" hidden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X150" s="29"/>
      <c r="Y150" s="29"/>
      <c r="Z150" s="29"/>
      <c r="AA150" s="29"/>
      <c r="AB150" s="29"/>
      <c r="AC150" s="29"/>
      <c r="AE150" s="29"/>
      <c r="AF150" s="29"/>
      <c r="AG150" s="29"/>
      <c r="AH150" s="29"/>
      <c r="AI150" s="29"/>
      <c r="AJ150" s="29"/>
      <c r="AL150" s="30"/>
      <c r="AM150" s="30"/>
      <c r="AN150" s="29"/>
      <c r="AO150" s="29"/>
      <c r="AP150" s="29"/>
      <c r="AQ150" s="29"/>
      <c r="AR150" s="29"/>
      <c r="AS150" s="29"/>
    </row>
    <row r="151" spans="1:45" hidden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X151" s="29"/>
      <c r="Y151" s="29"/>
      <c r="Z151" s="29"/>
      <c r="AA151" s="29"/>
      <c r="AB151" s="29"/>
      <c r="AC151" s="29"/>
      <c r="AE151" s="29"/>
      <c r="AF151" s="29"/>
      <c r="AG151" s="29"/>
      <c r="AH151" s="29"/>
      <c r="AI151" s="29"/>
      <c r="AJ151" s="29"/>
      <c r="AL151" s="30"/>
      <c r="AM151" s="30"/>
      <c r="AN151" s="29"/>
      <c r="AO151" s="29"/>
      <c r="AP151" s="29"/>
      <c r="AQ151" s="29"/>
      <c r="AR151" s="29"/>
      <c r="AS151" s="29"/>
    </row>
    <row r="152" spans="1:45" hidden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X152" s="29"/>
      <c r="Y152" s="29"/>
      <c r="Z152" s="29"/>
      <c r="AA152" s="29"/>
      <c r="AB152" s="29"/>
      <c r="AC152" s="29"/>
      <c r="AE152" s="29"/>
      <c r="AF152" s="29"/>
      <c r="AG152" s="29"/>
      <c r="AH152" s="29"/>
      <c r="AI152" s="29"/>
      <c r="AJ152" s="29"/>
      <c r="AL152" s="30"/>
      <c r="AM152" s="30"/>
      <c r="AN152" s="29"/>
      <c r="AO152" s="29"/>
      <c r="AP152" s="29"/>
      <c r="AQ152" s="29"/>
      <c r="AR152" s="29"/>
      <c r="AS152" s="29"/>
    </row>
    <row r="153" spans="1:45" hidden="1">
      <c r="A153" s="31"/>
      <c r="B153" s="29"/>
      <c r="C153" s="29"/>
      <c r="D153" s="29"/>
      <c r="E153" s="30"/>
      <c r="F153" s="30"/>
      <c r="G153" s="30"/>
      <c r="H153" s="30"/>
      <c r="I153" s="29"/>
      <c r="J153" s="29"/>
      <c r="K153" s="29"/>
      <c r="L153" s="30"/>
      <c r="M153" s="30"/>
      <c r="N153" s="30"/>
      <c r="O153" s="29"/>
      <c r="P153" s="29"/>
      <c r="Q153" s="29"/>
      <c r="R153" s="30"/>
      <c r="S153" s="30"/>
      <c r="T153" s="30"/>
      <c r="U153" s="30"/>
      <c r="V153" s="29"/>
      <c r="X153" s="29"/>
      <c r="Y153" s="29"/>
      <c r="Z153" s="30"/>
      <c r="AA153" s="30"/>
      <c r="AB153" s="31"/>
      <c r="AC153" s="31"/>
      <c r="AE153" s="29"/>
      <c r="AF153" s="29"/>
      <c r="AG153" s="29"/>
      <c r="AH153" s="29"/>
      <c r="AI153" s="29"/>
      <c r="AJ153" s="29"/>
      <c r="AL153" s="29"/>
      <c r="AM153" s="29"/>
      <c r="AN153" s="29"/>
      <c r="AO153" s="29"/>
      <c r="AP153" s="29"/>
      <c r="AQ153" s="29"/>
      <c r="AR153" s="29"/>
      <c r="AS153" s="29"/>
    </row>
    <row r="154" spans="1:45" hidden="1">
      <c r="A154" s="30"/>
      <c r="B154" s="30"/>
      <c r="C154" s="29"/>
      <c r="D154" s="29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29"/>
      <c r="Q154" s="29"/>
      <c r="R154" s="30"/>
      <c r="S154" s="30"/>
      <c r="T154" s="30"/>
      <c r="U154" s="30"/>
      <c r="V154" s="30"/>
      <c r="X154" s="29"/>
      <c r="Y154" s="29"/>
      <c r="Z154" s="29"/>
      <c r="AA154" s="30"/>
      <c r="AB154" s="30"/>
      <c r="AC154" s="30"/>
      <c r="AE154" s="30"/>
      <c r="AF154" s="29"/>
      <c r="AG154" s="29"/>
      <c r="AH154" s="29"/>
      <c r="AI154" s="29"/>
      <c r="AJ154" s="29"/>
      <c r="AL154" s="30"/>
      <c r="AM154" s="30"/>
      <c r="AN154" s="29"/>
      <c r="AO154" s="29"/>
      <c r="AP154" s="29"/>
      <c r="AQ154" s="29"/>
      <c r="AR154" s="29"/>
      <c r="AS154" s="29"/>
    </row>
    <row r="155" spans="1:45" ht="3" hidden="1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X155" s="29"/>
      <c r="Y155" s="29"/>
      <c r="Z155" s="29"/>
      <c r="AA155" s="29"/>
      <c r="AB155" s="29"/>
      <c r="AC155" s="29"/>
      <c r="AE155" s="29"/>
      <c r="AF155" s="29"/>
      <c r="AG155" s="29"/>
      <c r="AH155" s="29"/>
      <c r="AI155" s="29"/>
      <c r="AJ155" s="29"/>
      <c r="AL155" s="29"/>
      <c r="AM155" s="29"/>
      <c r="AN155" s="29"/>
      <c r="AO155" s="29"/>
      <c r="AP155" s="29"/>
      <c r="AQ155" s="29"/>
      <c r="AR155" s="29"/>
      <c r="AS155" s="29"/>
    </row>
    <row r="156" spans="1:45" hidden="1">
      <c r="A156" s="29"/>
      <c r="B156" s="29"/>
      <c r="C156" s="34"/>
      <c r="D156" s="34"/>
      <c r="E156" s="34"/>
      <c r="F156" s="34"/>
      <c r="G156" s="34"/>
      <c r="H156" s="34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X156" s="29"/>
      <c r="Y156" s="29"/>
      <c r="Z156" s="29"/>
      <c r="AA156" s="29"/>
      <c r="AB156" s="29"/>
      <c r="AC156" s="29"/>
      <c r="AE156" s="29"/>
      <c r="AF156" s="29"/>
      <c r="AG156" s="34"/>
      <c r="AH156" s="34"/>
      <c r="AI156" s="34"/>
      <c r="AJ156" s="34"/>
      <c r="AL156" s="30"/>
      <c r="AM156" s="30"/>
      <c r="AN156" s="29"/>
      <c r="AO156" s="29"/>
      <c r="AP156" s="29"/>
      <c r="AQ156" s="29"/>
      <c r="AR156" s="29"/>
      <c r="AS156" s="29"/>
    </row>
    <row r="157" spans="1:45" hidden="1">
      <c r="A157" s="29"/>
      <c r="D157" s="34"/>
      <c r="E157" s="34"/>
      <c r="F157" s="34"/>
      <c r="G157" s="34"/>
      <c r="J157" s="30"/>
      <c r="K157" s="29"/>
      <c r="L157" s="29"/>
      <c r="M157" s="29"/>
      <c r="N157" s="30"/>
      <c r="O157" s="30"/>
      <c r="P157" s="29"/>
      <c r="Q157" s="29"/>
      <c r="R157" s="29"/>
      <c r="S157" s="29"/>
      <c r="T157" s="29"/>
      <c r="U157" s="29"/>
      <c r="V157" s="29"/>
      <c r="X157" s="29"/>
      <c r="Y157" s="30"/>
      <c r="Z157" s="30"/>
      <c r="AA157" s="30"/>
      <c r="AB157" s="29"/>
      <c r="AC157" s="29"/>
      <c r="AG157" s="34"/>
      <c r="AH157" s="34"/>
      <c r="AI157" s="34"/>
      <c r="AJ157" s="34"/>
      <c r="AN157" s="30"/>
      <c r="AO157" s="29"/>
      <c r="AP157" s="29"/>
      <c r="AQ157" s="29"/>
      <c r="AR157" s="30"/>
      <c r="AS157" s="30"/>
    </row>
    <row r="158" spans="1:45" hidden="1">
      <c r="A158" s="29"/>
      <c r="B158" s="29"/>
      <c r="D158" s="34"/>
      <c r="E158" s="34"/>
      <c r="F158" s="34"/>
      <c r="G158" s="34"/>
      <c r="J158" s="30"/>
      <c r="K158" s="29"/>
      <c r="L158" s="29"/>
      <c r="M158" s="29"/>
      <c r="N158" s="30"/>
      <c r="O158" s="30"/>
      <c r="P158" s="29"/>
      <c r="Q158" s="29"/>
      <c r="R158" s="29"/>
      <c r="S158" s="29"/>
      <c r="T158" s="29"/>
      <c r="U158" s="29"/>
      <c r="V158" s="29"/>
      <c r="X158" s="29"/>
      <c r="Y158" s="30"/>
      <c r="Z158" s="30"/>
      <c r="AA158" s="30"/>
      <c r="AB158" s="29"/>
      <c r="AC158" s="29"/>
      <c r="AE158" s="29"/>
      <c r="AG158" s="34"/>
      <c r="AH158" s="34"/>
      <c r="AI158" s="34"/>
      <c r="AJ158" s="34"/>
      <c r="AN158" s="30"/>
      <c r="AO158" s="29"/>
      <c r="AP158" s="29"/>
      <c r="AQ158" s="29"/>
      <c r="AR158" s="30"/>
      <c r="AS158" s="30"/>
    </row>
    <row r="159" spans="1:45" ht="2.25" hidden="1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X159" s="29"/>
      <c r="Y159" s="29"/>
      <c r="Z159" s="29"/>
      <c r="AA159" s="29"/>
      <c r="AB159" s="29"/>
      <c r="AC159" s="29"/>
      <c r="AE159" s="29"/>
      <c r="AF159" s="29"/>
      <c r="AG159" s="29"/>
      <c r="AH159" s="29"/>
      <c r="AI159" s="29"/>
      <c r="AJ159" s="29"/>
      <c r="AL159" s="29"/>
      <c r="AM159" s="29"/>
      <c r="AN159" s="29"/>
      <c r="AO159" s="29"/>
      <c r="AP159" s="29"/>
      <c r="AQ159" s="29"/>
      <c r="AR159" s="29"/>
      <c r="AS159" s="29"/>
    </row>
    <row r="160" spans="1:45" hidden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X160" s="29"/>
      <c r="Y160" s="29"/>
      <c r="Z160" s="29"/>
      <c r="AA160" s="29"/>
      <c r="AB160" s="29"/>
      <c r="AC160" s="29"/>
      <c r="AE160" s="29"/>
      <c r="AF160" s="29"/>
      <c r="AG160" s="29"/>
      <c r="AH160" s="29"/>
      <c r="AI160" s="29"/>
      <c r="AJ160" s="29"/>
      <c r="AL160" s="30"/>
      <c r="AM160" s="30"/>
      <c r="AN160" s="29"/>
      <c r="AO160" s="29"/>
      <c r="AP160" s="29"/>
      <c r="AQ160" s="29"/>
      <c r="AR160" s="29"/>
      <c r="AS160" s="29"/>
    </row>
    <row r="161" spans="1:45" hidden="1">
      <c r="A161" s="29"/>
      <c r="B161" s="29"/>
      <c r="C161" s="35"/>
      <c r="D161" s="35"/>
      <c r="E161" s="35"/>
      <c r="F161" s="35"/>
      <c r="G161" s="35"/>
      <c r="H161" s="35"/>
      <c r="I161" s="35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X161" s="29"/>
      <c r="Y161" s="29"/>
      <c r="Z161" s="29"/>
      <c r="AA161" s="29"/>
      <c r="AB161" s="29"/>
      <c r="AC161" s="29"/>
      <c r="AE161" s="29"/>
      <c r="AF161" s="29"/>
      <c r="AG161" s="29"/>
      <c r="AH161" s="29"/>
      <c r="AI161" s="29"/>
      <c r="AJ161" s="29"/>
      <c r="AL161" s="30"/>
      <c r="AM161" s="30"/>
      <c r="AN161" s="29"/>
      <c r="AO161" s="29"/>
      <c r="AP161" s="29"/>
      <c r="AQ161" s="29"/>
      <c r="AR161" s="29"/>
      <c r="AS161" s="29"/>
    </row>
    <row r="162" spans="1:45" hidden="1">
      <c r="A162" s="29"/>
      <c r="B162" s="29"/>
      <c r="C162" s="35"/>
      <c r="D162" s="35"/>
      <c r="E162" s="35"/>
      <c r="F162" s="35"/>
      <c r="G162" s="35"/>
      <c r="H162" s="35"/>
      <c r="I162" s="35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X162" s="29"/>
      <c r="Y162" s="29"/>
      <c r="Z162" s="29"/>
      <c r="AA162" s="29"/>
      <c r="AB162" s="29"/>
      <c r="AC162" s="29"/>
      <c r="AE162" s="29"/>
      <c r="AF162" s="29"/>
      <c r="AG162" s="29"/>
      <c r="AH162" s="29"/>
      <c r="AI162" s="29"/>
      <c r="AJ162" s="29"/>
      <c r="AL162" s="29"/>
      <c r="AM162" s="29"/>
      <c r="AN162" s="29"/>
      <c r="AO162" s="29"/>
      <c r="AP162" s="29"/>
      <c r="AQ162" s="29"/>
      <c r="AR162" s="29"/>
      <c r="AS162" s="29"/>
    </row>
    <row r="163" spans="1:45" hidden="1">
      <c r="A163" s="29"/>
      <c r="B163" s="29"/>
      <c r="C163" s="29"/>
      <c r="D163" s="30"/>
      <c r="E163" s="30"/>
      <c r="F163" s="29"/>
      <c r="G163" s="29"/>
      <c r="H163" s="29"/>
      <c r="I163" s="29"/>
      <c r="J163" s="29"/>
      <c r="K163" s="29"/>
      <c r="L163" s="29"/>
      <c r="M163" s="30"/>
      <c r="N163" s="30"/>
      <c r="O163" s="29"/>
      <c r="P163" s="30"/>
      <c r="Q163" s="29"/>
      <c r="R163" s="29"/>
      <c r="S163" s="29"/>
      <c r="T163" s="30"/>
      <c r="U163" s="30"/>
      <c r="V163" s="29"/>
      <c r="X163" s="29"/>
      <c r="Y163" s="29"/>
      <c r="Z163" s="29"/>
      <c r="AA163" s="29"/>
      <c r="AB163" s="29"/>
      <c r="AC163" s="29"/>
      <c r="AE163" s="29"/>
      <c r="AF163" s="29"/>
      <c r="AG163" s="29"/>
      <c r="AH163" s="29"/>
      <c r="AI163" s="29"/>
      <c r="AJ163" s="29"/>
      <c r="AL163" s="29"/>
      <c r="AM163" s="29"/>
      <c r="AN163" s="29"/>
      <c r="AO163" s="29"/>
      <c r="AP163" s="29"/>
      <c r="AQ163" s="29"/>
      <c r="AR163" s="29"/>
      <c r="AS163" s="29"/>
    </row>
    <row r="164" spans="1:45" hidden="1">
      <c r="A164" s="29"/>
      <c r="B164" s="29"/>
      <c r="C164" s="29"/>
      <c r="D164" s="30"/>
      <c r="E164" s="30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X164" s="29"/>
      <c r="Y164" s="29"/>
      <c r="Z164" s="29"/>
      <c r="AA164" s="29"/>
      <c r="AB164" s="29"/>
      <c r="AC164" s="29"/>
      <c r="AE164" s="29"/>
      <c r="AF164" s="29"/>
      <c r="AG164" s="29"/>
      <c r="AH164" s="29"/>
      <c r="AI164" s="29"/>
      <c r="AJ164" s="29"/>
      <c r="AL164" s="30"/>
      <c r="AM164" s="30"/>
      <c r="AN164" s="29"/>
      <c r="AO164" s="29"/>
      <c r="AP164" s="29"/>
      <c r="AQ164" s="29"/>
      <c r="AR164" s="29"/>
      <c r="AS164" s="29"/>
    </row>
    <row r="165" spans="1:45" hidden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X165" s="29"/>
      <c r="Y165" s="29"/>
      <c r="Z165" s="29"/>
      <c r="AA165" s="29"/>
      <c r="AB165" s="29"/>
      <c r="AC165" s="29"/>
      <c r="AE165" s="29"/>
      <c r="AF165" s="29"/>
      <c r="AG165" s="29"/>
      <c r="AH165" s="29"/>
      <c r="AI165" s="29"/>
      <c r="AJ165" s="29"/>
      <c r="AL165" s="30"/>
      <c r="AM165" s="30"/>
      <c r="AN165" s="29"/>
      <c r="AO165" s="29"/>
      <c r="AP165" s="29"/>
      <c r="AQ165" s="29"/>
      <c r="AR165" s="29"/>
      <c r="AS165" s="29"/>
    </row>
    <row r="166" spans="1:45" hidden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X166" s="29"/>
      <c r="Y166" s="29"/>
      <c r="Z166" s="29"/>
      <c r="AA166" s="29"/>
      <c r="AB166" s="29"/>
      <c r="AC166" s="29"/>
      <c r="AE166" s="29"/>
      <c r="AF166" s="29"/>
      <c r="AG166" s="29"/>
      <c r="AH166" s="29"/>
      <c r="AI166" s="29"/>
      <c r="AJ166" s="29"/>
      <c r="AL166" s="29"/>
      <c r="AM166" s="29"/>
      <c r="AN166" s="29"/>
      <c r="AO166" s="29"/>
      <c r="AP166" s="29"/>
      <c r="AQ166" s="29"/>
      <c r="AR166" s="29"/>
      <c r="AS166" s="29"/>
    </row>
    <row r="167" spans="1:45" hidden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X167" s="29"/>
      <c r="Y167" s="29"/>
      <c r="Z167" s="29"/>
      <c r="AA167" s="29"/>
      <c r="AB167" s="29"/>
      <c r="AC167" s="29"/>
      <c r="AE167" s="29"/>
      <c r="AF167" s="29"/>
      <c r="AG167" s="29"/>
      <c r="AH167" s="29"/>
      <c r="AI167" s="29"/>
      <c r="AJ167" s="29"/>
      <c r="AL167" s="29"/>
      <c r="AM167" s="29"/>
      <c r="AN167" s="29"/>
      <c r="AO167" s="29"/>
      <c r="AP167" s="29"/>
      <c r="AQ167" s="29"/>
      <c r="AR167" s="29"/>
      <c r="AS167" s="29"/>
    </row>
    <row r="168" spans="1:45" hidden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X168" s="29"/>
      <c r="Y168" s="29"/>
      <c r="Z168" s="29"/>
      <c r="AA168" s="29"/>
      <c r="AB168" s="29"/>
      <c r="AC168" s="29"/>
      <c r="AE168" s="29"/>
      <c r="AF168" s="29"/>
      <c r="AG168" s="29"/>
      <c r="AH168" s="29"/>
      <c r="AI168" s="29"/>
      <c r="AJ168" s="29"/>
      <c r="AL168" s="29"/>
      <c r="AM168" s="29"/>
      <c r="AN168" s="29"/>
      <c r="AO168" s="29"/>
      <c r="AP168" s="29"/>
      <c r="AQ168" s="29"/>
      <c r="AR168" s="29"/>
      <c r="AS168" s="29"/>
    </row>
    <row r="169" spans="1:45" hidden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X169" s="29"/>
      <c r="Y169" s="29"/>
      <c r="Z169" s="29"/>
      <c r="AA169" s="29"/>
      <c r="AB169" s="29"/>
      <c r="AC169" s="29"/>
      <c r="AE169" s="29"/>
      <c r="AF169" s="29"/>
      <c r="AG169" s="29"/>
      <c r="AH169" s="29"/>
      <c r="AI169" s="29"/>
      <c r="AJ169" s="29"/>
      <c r="AL169" s="29"/>
      <c r="AM169" s="29"/>
      <c r="AN169" s="29"/>
      <c r="AO169" s="29"/>
      <c r="AP169" s="29"/>
      <c r="AQ169" s="29"/>
      <c r="AR169" s="29"/>
      <c r="AS169" s="29"/>
    </row>
    <row r="170" spans="1:45" hidden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M170" s="29"/>
      <c r="N170" s="29"/>
      <c r="O170" s="29"/>
      <c r="P170" s="29"/>
      <c r="Q170" s="29"/>
      <c r="R170" s="29"/>
      <c r="U170" s="29"/>
      <c r="V170" s="29"/>
      <c r="X170" s="29"/>
      <c r="Y170" s="29"/>
      <c r="Z170" s="29"/>
      <c r="AB170" s="29"/>
      <c r="AC170" s="29"/>
      <c r="AE170" s="29"/>
      <c r="AF170" s="29"/>
      <c r="AG170" s="29"/>
      <c r="AH170" s="29"/>
      <c r="AI170" s="29"/>
      <c r="AJ170" s="29"/>
      <c r="AL170" s="29"/>
      <c r="AM170" s="29"/>
      <c r="AN170" s="29"/>
      <c r="AO170" s="29"/>
      <c r="AP170" s="29"/>
      <c r="AQ170" s="29"/>
      <c r="AR170" s="29"/>
      <c r="AS170" s="29"/>
    </row>
    <row r="171" spans="1:45" hidden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X171" s="29"/>
      <c r="Y171" s="29"/>
      <c r="Z171" s="29"/>
      <c r="AA171" s="29"/>
      <c r="AB171" s="29"/>
      <c r="AC171" s="29"/>
      <c r="AE171" s="29"/>
      <c r="AF171" s="29"/>
      <c r="AG171" s="29"/>
      <c r="AH171" s="29"/>
      <c r="AI171" s="29"/>
      <c r="AJ171" s="29"/>
      <c r="AL171" s="29"/>
      <c r="AM171" s="29"/>
      <c r="AN171" s="29"/>
      <c r="AO171" s="29"/>
      <c r="AP171" s="29"/>
      <c r="AQ171" s="29"/>
      <c r="AR171" s="29"/>
      <c r="AS171" s="29"/>
    </row>
    <row r="172" spans="1:45" hidden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X172" s="29"/>
      <c r="Y172" s="29"/>
      <c r="Z172" s="29"/>
      <c r="AA172" s="29"/>
      <c r="AB172" s="29"/>
      <c r="AC172" s="29"/>
      <c r="AE172" s="29"/>
      <c r="AF172" s="29"/>
      <c r="AG172" s="29"/>
      <c r="AH172" s="29"/>
      <c r="AI172" s="29"/>
      <c r="AJ172" s="29"/>
      <c r="AL172" s="30"/>
      <c r="AM172" s="30"/>
      <c r="AN172" s="29"/>
      <c r="AO172" s="29"/>
      <c r="AP172" s="29"/>
      <c r="AQ172" s="29"/>
      <c r="AR172" s="29"/>
      <c r="AS172" s="29"/>
    </row>
    <row r="173" spans="1:45" hidden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X173" s="29"/>
      <c r="Y173" s="29"/>
      <c r="Z173" s="29"/>
      <c r="AA173" s="29"/>
      <c r="AB173" s="29"/>
      <c r="AC173" s="29"/>
      <c r="AE173" s="29"/>
      <c r="AF173" s="29"/>
      <c r="AG173" s="29"/>
      <c r="AH173" s="29"/>
      <c r="AI173" s="29"/>
      <c r="AJ173" s="29"/>
      <c r="AL173" s="29"/>
      <c r="AM173" s="29"/>
      <c r="AN173" s="29"/>
      <c r="AO173" s="29"/>
      <c r="AP173" s="29"/>
      <c r="AQ173" s="29"/>
      <c r="AR173" s="29"/>
      <c r="AS173" s="29"/>
    </row>
    <row r="174" spans="1:45" hidden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X174" s="29"/>
      <c r="Y174" s="29"/>
      <c r="Z174" s="29"/>
      <c r="AA174" s="29"/>
      <c r="AB174" s="29"/>
      <c r="AC174" s="29"/>
      <c r="AE174" s="29"/>
      <c r="AF174" s="29"/>
      <c r="AG174" s="29"/>
      <c r="AH174" s="29"/>
      <c r="AI174" s="29"/>
      <c r="AJ174" s="29"/>
      <c r="AL174" s="29"/>
      <c r="AM174" s="29"/>
      <c r="AN174" s="29"/>
      <c r="AO174" s="29"/>
      <c r="AP174" s="29"/>
      <c r="AQ174" s="29"/>
      <c r="AR174" s="29"/>
      <c r="AS174" s="29"/>
    </row>
    <row r="175" spans="1:45" hidden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X175" s="29"/>
      <c r="Y175" s="29"/>
      <c r="Z175" s="29"/>
      <c r="AA175" s="29"/>
      <c r="AB175" s="29"/>
      <c r="AC175" s="29"/>
      <c r="AE175" s="29"/>
      <c r="AF175" s="29"/>
      <c r="AG175" s="29"/>
      <c r="AH175" s="29"/>
      <c r="AI175" s="29"/>
      <c r="AJ175" s="29"/>
      <c r="AL175" s="29"/>
      <c r="AM175" s="29"/>
      <c r="AN175" s="29"/>
      <c r="AO175" s="29"/>
      <c r="AP175" s="29"/>
      <c r="AQ175" s="29"/>
      <c r="AR175" s="29"/>
      <c r="AS175" s="29"/>
    </row>
    <row r="176" spans="1:45" hidden="1">
      <c r="A176" s="337"/>
      <c r="B176" s="337"/>
      <c r="C176" s="337"/>
      <c r="D176" s="337"/>
      <c r="E176" s="338"/>
      <c r="F176" s="337"/>
      <c r="G176" s="337"/>
      <c r="I176" s="338"/>
      <c r="J176" s="337"/>
      <c r="K176" s="337"/>
      <c r="L176" s="337"/>
      <c r="M176" s="337"/>
      <c r="N176" s="337"/>
      <c r="O176" s="337"/>
      <c r="P176" s="339"/>
      <c r="Q176" s="337"/>
      <c r="R176" s="337"/>
      <c r="S176" s="337"/>
      <c r="T176" s="337"/>
      <c r="U176" s="337"/>
      <c r="V176" s="337"/>
      <c r="X176" s="337"/>
      <c r="Y176" s="337"/>
      <c r="Z176" s="337"/>
      <c r="AA176" s="337"/>
      <c r="AB176" s="337"/>
      <c r="AC176" s="337"/>
      <c r="AE176" s="337"/>
      <c r="AF176" s="337"/>
      <c r="AG176" s="337"/>
      <c r="AH176" s="337"/>
      <c r="AI176" s="337"/>
      <c r="AJ176" s="337"/>
      <c r="AL176" s="338"/>
      <c r="AM176" s="337"/>
      <c r="AN176" s="37"/>
      <c r="AO176" s="337"/>
      <c r="AP176" s="337"/>
      <c r="AQ176" s="337"/>
      <c r="AR176" s="340"/>
    </row>
    <row r="177" spans="1:45" s="39" customFormat="1" ht="12.75" hidden="1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X177" s="38"/>
      <c r="Y177" s="38"/>
      <c r="Z177" s="38"/>
      <c r="AA177" s="38"/>
      <c r="AB177" s="38"/>
      <c r="AC177" s="38"/>
      <c r="AE177" s="38"/>
      <c r="AF177" s="38"/>
      <c r="AG177" s="38"/>
      <c r="AH177" s="38"/>
      <c r="AI177" s="38"/>
      <c r="AJ177" s="38"/>
      <c r="AL177" s="38"/>
      <c r="AM177" s="38"/>
      <c r="AN177" s="38"/>
      <c r="AO177" s="38"/>
      <c r="AP177" s="38"/>
      <c r="AQ177" s="38"/>
      <c r="AR177" s="38"/>
      <c r="AS177" s="38"/>
    </row>
    <row r="178" spans="1:45" s="39" customFormat="1" ht="12.75" hidden="1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X178" s="38"/>
      <c r="Y178" s="38"/>
      <c r="Z178" s="38"/>
      <c r="AA178" s="38"/>
      <c r="AB178" s="38"/>
      <c r="AC178" s="38"/>
      <c r="AE178" s="38"/>
      <c r="AF178" s="38"/>
      <c r="AG178" s="38"/>
      <c r="AH178" s="38"/>
      <c r="AI178" s="38"/>
      <c r="AJ178" s="38"/>
      <c r="AL178" s="38"/>
      <c r="AM178" s="38"/>
      <c r="AN178" s="38"/>
      <c r="AO178" s="38"/>
      <c r="AP178" s="38"/>
      <c r="AQ178" s="38"/>
      <c r="AR178" s="38"/>
      <c r="AS178" s="38"/>
    </row>
    <row r="179" spans="1:45" s="39" customFormat="1" ht="12.75" hidden="1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X179" s="38"/>
      <c r="Y179" s="38"/>
      <c r="Z179" s="38"/>
      <c r="AA179" s="38"/>
      <c r="AB179" s="38"/>
      <c r="AC179" s="38"/>
      <c r="AE179" s="38"/>
      <c r="AF179" s="38"/>
      <c r="AG179" s="38"/>
      <c r="AH179" s="38"/>
      <c r="AI179" s="38"/>
      <c r="AJ179" s="38"/>
      <c r="AL179" s="38"/>
      <c r="AM179" s="38"/>
      <c r="AN179" s="38"/>
      <c r="AO179" s="38"/>
      <c r="AP179" s="38"/>
      <c r="AQ179" s="38"/>
      <c r="AR179" s="38"/>
      <c r="AS179" s="38"/>
    </row>
    <row r="180" spans="1:45" hidden="1">
      <c r="A180" s="337"/>
      <c r="B180" s="337"/>
      <c r="C180" s="337"/>
      <c r="D180" s="337"/>
      <c r="E180" s="337"/>
      <c r="F180" s="337"/>
      <c r="G180" s="337"/>
      <c r="H180" s="337"/>
      <c r="I180" s="37"/>
      <c r="J180" s="337"/>
      <c r="K180" s="337"/>
      <c r="L180" s="337"/>
      <c r="M180" s="337"/>
      <c r="N180" s="337"/>
      <c r="O180" s="337"/>
      <c r="P180" s="337"/>
      <c r="Q180" s="337"/>
      <c r="R180" s="337"/>
      <c r="S180" s="337"/>
      <c r="T180" s="337"/>
      <c r="U180" s="337"/>
      <c r="V180" s="337"/>
      <c r="X180" s="337"/>
      <c r="Y180" s="337"/>
      <c r="Z180" s="337"/>
      <c r="AA180" s="337"/>
      <c r="AB180" s="337"/>
      <c r="AC180" s="337"/>
      <c r="AE180" s="337"/>
      <c r="AF180" s="337"/>
      <c r="AG180" s="337"/>
      <c r="AH180" s="337"/>
      <c r="AI180" s="337"/>
      <c r="AJ180" s="337"/>
      <c r="AL180" s="337"/>
      <c r="AM180" s="337"/>
      <c r="AN180" s="37"/>
      <c r="AO180" s="337"/>
      <c r="AP180" s="337"/>
      <c r="AQ180" s="337"/>
      <c r="AR180" s="337"/>
      <c r="AS180" s="337"/>
    </row>
    <row r="181" spans="1:45" hidden="1">
      <c r="A181" s="337"/>
      <c r="B181" s="337"/>
      <c r="C181" s="337"/>
      <c r="D181" s="337"/>
      <c r="E181" s="337"/>
      <c r="F181" s="337"/>
      <c r="G181" s="337"/>
      <c r="H181" s="337"/>
      <c r="I181" s="37"/>
      <c r="J181" s="337"/>
      <c r="K181" s="337"/>
      <c r="L181" s="337"/>
      <c r="M181" s="337"/>
      <c r="N181" s="337"/>
      <c r="O181" s="337"/>
      <c r="P181" s="337"/>
      <c r="Q181" s="337"/>
      <c r="R181" s="337"/>
      <c r="S181" s="337"/>
      <c r="T181" s="337"/>
      <c r="U181" s="337"/>
      <c r="V181" s="337"/>
      <c r="X181" s="337"/>
      <c r="Y181" s="337"/>
      <c r="Z181" s="337"/>
      <c r="AA181" s="337"/>
      <c r="AB181" s="337"/>
      <c r="AC181" s="337"/>
      <c r="AE181" s="337"/>
      <c r="AF181" s="337"/>
      <c r="AG181" s="337"/>
      <c r="AH181" s="337"/>
      <c r="AI181" s="337"/>
      <c r="AJ181" s="337"/>
      <c r="AL181" s="337"/>
      <c r="AM181" s="337"/>
      <c r="AN181" s="37"/>
      <c r="AO181" s="337"/>
      <c r="AP181" s="337"/>
      <c r="AQ181" s="337"/>
      <c r="AR181" s="337"/>
      <c r="AS181" s="337"/>
    </row>
    <row r="182" spans="1:45" hidden="1">
      <c r="A182" s="337"/>
      <c r="B182" s="337"/>
      <c r="C182" s="337"/>
      <c r="D182" s="337"/>
      <c r="E182" s="337"/>
      <c r="F182" s="337"/>
      <c r="G182" s="337"/>
      <c r="H182" s="337"/>
      <c r="I182" s="37"/>
      <c r="J182" s="337"/>
      <c r="K182" s="337"/>
      <c r="L182" s="337"/>
      <c r="M182" s="337"/>
      <c r="N182" s="337"/>
      <c r="O182" s="337"/>
      <c r="P182" s="337"/>
      <c r="Q182" s="337"/>
      <c r="R182" s="337"/>
      <c r="AN182" s="78"/>
      <c r="AP182" s="337"/>
      <c r="AQ182" s="337"/>
      <c r="AR182" s="337"/>
      <c r="AS182" s="337"/>
    </row>
    <row r="183" spans="1:45" hidden="1">
      <c r="A183" s="337"/>
      <c r="B183" s="337"/>
      <c r="C183" s="337"/>
      <c r="D183" s="337"/>
      <c r="E183" s="337"/>
      <c r="F183" s="337"/>
      <c r="G183" s="337"/>
      <c r="H183" s="337"/>
      <c r="I183" s="37"/>
      <c r="J183" s="337"/>
      <c r="K183" s="337"/>
      <c r="L183" s="337"/>
      <c r="M183" s="337"/>
      <c r="N183" s="337"/>
      <c r="O183" s="337"/>
      <c r="P183" s="337"/>
      <c r="Q183" s="337"/>
      <c r="R183" s="337"/>
      <c r="AN183" s="78"/>
      <c r="AP183" s="337"/>
      <c r="AQ183" s="337"/>
      <c r="AR183" s="337"/>
      <c r="AS183" s="337"/>
    </row>
    <row r="184" spans="1:45" hidden="1">
      <c r="A184" s="337"/>
      <c r="B184" s="337"/>
      <c r="C184" s="337"/>
      <c r="D184" s="337"/>
      <c r="E184" s="337"/>
      <c r="F184" s="337"/>
      <c r="G184" s="337"/>
      <c r="H184" s="337"/>
      <c r="I184" s="37"/>
      <c r="J184" s="337"/>
      <c r="K184" s="337"/>
      <c r="L184" s="337"/>
      <c r="M184" s="337"/>
      <c r="N184" s="337"/>
      <c r="O184" s="337"/>
      <c r="P184" s="337"/>
      <c r="Q184" s="337"/>
      <c r="R184" s="337"/>
      <c r="AN184" s="78"/>
      <c r="AP184" s="337"/>
      <c r="AQ184" s="337"/>
      <c r="AR184" s="337"/>
      <c r="AS184" s="337"/>
    </row>
    <row r="185" spans="1:45" hidden="1">
      <c r="A185" s="337"/>
      <c r="B185" s="337"/>
      <c r="C185" s="337"/>
      <c r="D185" s="337"/>
      <c r="E185" s="337"/>
      <c r="F185" s="337"/>
      <c r="G185" s="337"/>
      <c r="H185" s="337"/>
      <c r="I185" s="37"/>
      <c r="J185" s="337"/>
      <c r="K185" s="337"/>
      <c r="L185" s="337"/>
      <c r="M185" s="337"/>
      <c r="N185" s="337"/>
      <c r="O185" s="337"/>
      <c r="P185" s="337"/>
      <c r="Q185" s="337"/>
      <c r="R185" s="337"/>
      <c r="AN185" s="78"/>
      <c r="AP185" s="337"/>
      <c r="AQ185" s="337"/>
      <c r="AR185" s="337"/>
      <c r="AS185" s="337"/>
    </row>
    <row r="186" spans="1:45" hidden="1">
      <c r="A186" s="337"/>
      <c r="B186" s="337"/>
      <c r="C186" s="337"/>
      <c r="D186" s="337"/>
      <c r="E186" s="337"/>
      <c r="F186" s="337"/>
      <c r="G186" s="337"/>
      <c r="H186" s="337"/>
      <c r="I186" s="37"/>
      <c r="J186" s="337"/>
      <c r="K186" s="337"/>
      <c r="L186" s="337"/>
      <c r="M186" s="337"/>
      <c r="N186" s="337"/>
      <c r="O186" s="337"/>
      <c r="P186" s="337"/>
      <c r="Q186" s="337"/>
      <c r="R186" s="337"/>
      <c r="AN186" s="78"/>
      <c r="AP186" s="337"/>
      <c r="AQ186" s="337"/>
      <c r="AR186" s="337"/>
      <c r="AS186" s="337"/>
    </row>
    <row r="187" spans="1:45" hidden="1">
      <c r="A187" s="337"/>
      <c r="B187" s="337"/>
      <c r="C187" s="337"/>
      <c r="D187" s="337"/>
      <c r="E187" s="337"/>
      <c r="F187" s="337"/>
      <c r="G187" s="337"/>
      <c r="H187" s="337"/>
      <c r="I187" s="37"/>
      <c r="J187" s="337"/>
      <c r="K187" s="337"/>
      <c r="L187" s="337"/>
      <c r="M187" s="337"/>
      <c r="N187" s="337"/>
      <c r="O187" s="337"/>
      <c r="P187" s="337"/>
      <c r="Q187" s="337"/>
      <c r="R187" s="337"/>
      <c r="S187" s="337"/>
      <c r="T187" s="337"/>
      <c r="U187" s="337"/>
      <c r="V187" s="337"/>
      <c r="X187" s="337"/>
      <c r="Y187" s="337"/>
      <c r="Z187" s="337"/>
      <c r="AA187" s="337"/>
      <c r="AB187" s="337"/>
      <c r="AC187" s="337"/>
      <c r="AE187" s="337"/>
      <c r="AF187" s="337"/>
      <c r="AG187" s="337"/>
      <c r="AH187" s="337"/>
      <c r="AI187" s="337"/>
      <c r="AJ187" s="337"/>
      <c r="AL187" s="337"/>
      <c r="AM187" s="337"/>
      <c r="AN187" s="37"/>
      <c r="AO187" s="337"/>
      <c r="AP187" s="337"/>
      <c r="AQ187" s="337"/>
      <c r="AR187" s="337"/>
      <c r="AS187" s="337"/>
    </row>
    <row r="188" spans="1:45" hidden="1">
      <c r="A188" s="337"/>
      <c r="B188" s="337"/>
      <c r="C188" s="337"/>
      <c r="D188" s="337"/>
      <c r="E188" s="337"/>
      <c r="F188" s="337"/>
      <c r="G188" s="337"/>
      <c r="H188" s="337"/>
      <c r="I188" s="37"/>
      <c r="J188" s="337"/>
      <c r="K188" s="337"/>
      <c r="L188" s="337"/>
      <c r="M188" s="337"/>
      <c r="N188" s="337"/>
      <c r="O188" s="337"/>
      <c r="P188" s="337"/>
      <c r="Q188" s="337"/>
      <c r="R188" s="337"/>
      <c r="S188" s="337"/>
      <c r="T188" s="337"/>
      <c r="U188" s="337"/>
      <c r="V188" s="337"/>
      <c r="X188" s="337"/>
      <c r="Y188" s="337"/>
      <c r="Z188" s="337"/>
      <c r="AA188" s="337"/>
      <c r="AB188" s="337"/>
      <c r="AC188" s="337"/>
      <c r="AE188" s="337"/>
      <c r="AF188" s="337"/>
      <c r="AG188" s="337"/>
      <c r="AH188" s="337"/>
      <c r="AI188" s="337"/>
      <c r="AJ188" s="337"/>
      <c r="AL188" s="337"/>
      <c r="AM188" s="337"/>
      <c r="AN188" s="37"/>
      <c r="AO188" s="337"/>
      <c r="AP188" s="337"/>
      <c r="AQ188" s="337"/>
      <c r="AR188" s="337"/>
      <c r="AS188" s="337"/>
    </row>
    <row r="189" spans="1:45" hidden="1">
      <c r="A189" s="337"/>
      <c r="B189" s="337"/>
      <c r="C189" s="337"/>
      <c r="D189" s="337"/>
      <c r="E189" s="337"/>
      <c r="F189" s="337"/>
      <c r="G189" s="337"/>
      <c r="H189" s="337"/>
      <c r="I189" s="37"/>
      <c r="J189" s="337"/>
      <c r="K189" s="337"/>
      <c r="L189" s="337"/>
      <c r="M189" s="337"/>
      <c r="N189" s="337"/>
      <c r="O189" s="337"/>
      <c r="P189" s="337"/>
      <c r="Q189" s="337"/>
      <c r="R189" s="337"/>
      <c r="S189" s="337"/>
      <c r="T189" s="337"/>
      <c r="U189" s="337"/>
      <c r="V189" s="337"/>
      <c r="X189" s="337"/>
      <c r="Y189" s="337"/>
      <c r="Z189" s="337"/>
      <c r="AA189" s="337"/>
      <c r="AB189" s="337"/>
      <c r="AC189" s="337"/>
      <c r="AE189" s="337"/>
      <c r="AF189" s="337"/>
      <c r="AG189" s="337"/>
      <c r="AH189" s="337"/>
      <c r="AI189" s="337"/>
      <c r="AJ189" s="337"/>
      <c r="AL189" s="337"/>
      <c r="AM189" s="337"/>
      <c r="AN189" s="37"/>
      <c r="AO189" s="337"/>
      <c r="AP189" s="337"/>
      <c r="AQ189" s="337"/>
      <c r="AR189" s="337"/>
      <c r="AS189" s="337"/>
    </row>
    <row r="190" spans="1:45" hidden="1">
      <c r="A190" s="337"/>
      <c r="B190" s="337"/>
      <c r="C190" s="337"/>
      <c r="D190" s="337"/>
      <c r="E190" s="337"/>
      <c r="F190" s="337"/>
      <c r="G190" s="337"/>
      <c r="H190" s="337"/>
      <c r="I190" s="37"/>
      <c r="J190" s="337"/>
      <c r="K190" s="337"/>
      <c r="L190" s="337"/>
      <c r="M190" s="337"/>
      <c r="N190" s="337"/>
      <c r="O190" s="337"/>
      <c r="P190" s="337"/>
      <c r="Q190" s="337"/>
      <c r="R190" s="337"/>
      <c r="S190" s="337"/>
      <c r="T190" s="337"/>
      <c r="U190" s="337"/>
      <c r="V190" s="337"/>
      <c r="X190" s="337"/>
      <c r="Y190" s="337"/>
      <c r="Z190" s="337"/>
      <c r="AA190" s="337"/>
      <c r="AB190" s="337"/>
      <c r="AC190" s="337"/>
      <c r="AE190" s="337"/>
      <c r="AF190" s="337"/>
      <c r="AG190" s="337"/>
      <c r="AH190" s="337"/>
      <c r="AI190" s="337"/>
      <c r="AJ190" s="337"/>
      <c r="AL190" s="337"/>
      <c r="AM190" s="337"/>
      <c r="AN190" s="37"/>
      <c r="AO190" s="337"/>
      <c r="AP190" s="337"/>
      <c r="AQ190" s="337"/>
      <c r="AR190" s="337"/>
      <c r="AS190" s="337"/>
    </row>
    <row r="191" spans="1:45" hidden="1">
      <c r="A191" s="337"/>
      <c r="B191" s="337"/>
      <c r="C191" s="337"/>
      <c r="D191" s="337"/>
      <c r="E191" s="337"/>
      <c r="F191" s="337"/>
      <c r="G191" s="337"/>
      <c r="H191" s="337"/>
      <c r="I191" s="37"/>
      <c r="J191" s="337"/>
      <c r="K191" s="337"/>
      <c r="L191" s="337"/>
      <c r="M191" s="337"/>
      <c r="N191" s="337"/>
      <c r="O191" s="337"/>
      <c r="P191" s="337"/>
      <c r="Q191" s="337"/>
      <c r="R191" s="337"/>
      <c r="S191" s="337"/>
      <c r="T191" s="337"/>
      <c r="U191" s="337"/>
      <c r="V191" s="337"/>
      <c r="X191" s="337"/>
      <c r="Y191" s="337"/>
      <c r="Z191" s="337"/>
      <c r="AA191" s="337"/>
      <c r="AB191" s="337"/>
      <c r="AC191" s="337"/>
      <c r="AE191" s="337"/>
      <c r="AF191" s="337"/>
      <c r="AG191" s="337"/>
      <c r="AH191" s="337"/>
      <c r="AI191" s="337"/>
      <c r="AJ191" s="337"/>
      <c r="AL191" s="337"/>
      <c r="AM191" s="337"/>
      <c r="AN191" s="37"/>
      <c r="AO191" s="337"/>
      <c r="AP191" s="337"/>
      <c r="AQ191" s="337"/>
      <c r="AR191" s="337"/>
      <c r="AS191" s="337"/>
    </row>
    <row r="192" spans="1:45" hidden="1">
      <c r="A192" s="337"/>
      <c r="B192" s="337"/>
      <c r="C192" s="337"/>
      <c r="D192" s="337"/>
      <c r="E192" s="337"/>
      <c r="F192" s="337"/>
      <c r="G192" s="337"/>
      <c r="H192" s="337"/>
      <c r="I192" s="37"/>
      <c r="J192" s="337"/>
      <c r="K192" s="337"/>
      <c r="L192" s="337"/>
      <c r="M192" s="337"/>
      <c r="N192" s="337"/>
      <c r="O192" s="337"/>
      <c r="P192" s="337"/>
      <c r="Q192" s="337"/>
      <c r="R192" s="337"/>
      <c r="S192" s="337"/>
      <c r="T192" s="337"/>
      <c r="U192" s="337"/>
      <c r="V192" s="337"/>
      <c r="X192" s="337"/>
      <c r="Y192" s="337"/>
      <c r="Z192" s="337"/>
      <c r="AA192" s="337"/>
      <c r="AB192" s="337"/>
      <c r="AC192" s="337"/>
      <c r="AE192" s="337"/>
      <c r="AF192" s="337"/>
      <c r="AG192" s="337"/>
      <c r="AH192" s="337"/>
      <c r="AI192" s="337"/>
      <c r="AJ192" s="337"/>
      <c r="AL192" s="337"/>
      <c r="AM192" s="337"/>
      <c r="AN192" s="37"/>
      <c r="AO192" s="337"/>
      <c r="AP192" s="337"/>
      <c r="AQ192" s="337"/>
      <c r="AR192" s="337"/>
      <c r="AS192" s="337"/>
    </row>
    <row r="193" spans="1:45" hidden="1">
      <c r="A193" s="337"/>
      <c r="B193" s="337"/>
      <c r="C193" s="337"/>
      <c r="D193" s="337"/>
      <c r="E193" s="337"/>
      <c r="F193" s="337"/>
      <c r="G193" s="337"/>
      <c r="H193" s="337"/>
      <c r="I193" s="37"/>
      <c r="J193" s="337"/>
      <c r="K193" s="337"/>
      <c r="L193" s="337"/>
      <c r="M193" s="337"/>
      <c r="N193" s="337"/>
      <c r="O193" s="337"/>
      <c r="P193" s="337"/>
      <c r="Q193" s="337"/>
      <c r="R193" s="337"/>
      <c r="S193" s="337"/>
      <c r="T193" s="337"/>
      <c r="U193" s="337"/>
      <c r="V193" s="337"/>
      <c r="X193" s="337"/>
      <c r="Y193" s="337"/>
      <c r="Z193" s="337"/>
      <c r="AA193" s="337"/>
      <c r="AB193" s="337"/>
      <c r="AC193" s="337"/>
      <c r="AE193" s="337"/>
      <c r="AF193" s="337"/>
      <c r="AG193" s="337"/>
      <c r="AH193" s="337"/>
      <c r="AI193" s="337"/>
      <c r="AJ193" s="337"/>
      <c r="AL193" s="337"/>
      <c r="AM193" s="337"/>
      <c r="AN193" s="37"/>
      <c r="AO193" s="337"/>
      <c r="AP193" s="337"/>
      <c r="AQ193" s="337"/>
      <c r="AR193" s="337"/>
      <c r="AS193" s="337"/>
    </row>
    <row r="194" spans="1:45" hidden="1">
      <c r="A194" s="337"/>
      <c r="B194" s="337"/>
      <c r="C194" s="337"/>
      <c r="D194" s="337"/>
      <c r="E194" s="337"/>
      <c r="F194" s="337"/>
      <c r="G194" s="337"/>
      <c r="H194" s="337"/>
      <c r="I194" s="37"/>
      <c r="J194" s="337"/>
      <c r="K194" s="337"/>
      <c r="L194" s="337"/>
      <c r="M194" s="337"/>
      <c r="N194" s="337"/>
      <c r="O194" s="337"/>
      <c r="P194" s="337"/>
      <c r="Q194" s="337"/>
      <c r="R194" s="337"/>
      <c r="S194" s="337"/>
      <c r="T194" s="337"/>
      <c r="U194" s="337"/>
      <c r="V194" s="337"/>
      <c r="X194" s="337"/>
      <c r="Y194" s="337"/>
      <c r="Z194" s="337"/>
      <c r="AA194" s="337"/>
      <c r="AB194" s="337"/>
      <c r="AC194" s="337"/>
      <c r="AE194" s="337"/>
      <c r="AF194" s="337"/>
      <c r="AG194" s="337"/>
      <c r="AH194" s="337"/>
      <c r="AI194" s="337"/>
      <c r="AJ194" s="337"/>
      <c r="AL194" s="337"/>
      <c r="AM194" s="337"/>
      <c r="AN194" s="37"/>
      <c r="AO194" s="337"/>
      <c r="AP194" s="337"/>
      <c r="AQ194" s="337"/>
      <c r="AR194" s="337"/>
      <c r="AS194" s="337"/>
    </row>
    <row r="195" spans="1:45" hidden="1">
      <c r="A195" s="337"/>
      <c r="B195" s="337"/>
      <c r="C195" s="337"/>
      <c r="D195" s="337"/>
      <c r="E195" s="337"/>
      <c r="F195" s="337"/>
      <c r="G195" s="337"/>
      <c r="H195" s="337"/>
      <c r="I195" s="37"/>
      <c r="J195" s="337"/>
      <c r="K195" s="337"/>
      <c r="L195" s="337"/>
      <c r="M195" s="337"/>
      <c r="N195" s="337"/>
      <c r="O195" s="337"/>
      <c r="P195" s="337"/>
      <c r="Q195" s="337"/>
      <c r="R195" s="337"/>
      <c r="S195" s="337"/>
      <c r="T195" s="337"/>
      <c r="U195" s="337"/>
      <c r="V195" s="337"/>
      <c r="X195" s="337"/>
      <c r="Y195" s="337"/>
      <c r="Z195" s="337"/>
      <c r="AA195" s="337"/>
      <c r="AB195" s="337"/>
      <c r="AC195" s="337"/>
      <c r="AE195" s="337"/>
      <c r="AF195" s="337"/>
      <c r="AG195" s="337"/>
      <c r="AH195" s="337"/>
      <c r="AI195" s="337"/>
      <c r="AJ195" s="337"/>
      <c r="AL195" s="337"/>
      <c r="AM195" s="337"/>
      <c r="AN195" s="37"/>
      <c r="AO195" s="337"/>
      <c r="AP195" s="337"/>
      <c r="AQ195" s="337"/>
      <c r="AR195" s="337"/>
      <c r="AS195" s="337"/>
    </row>
    <row r="196" spans="1:45" hidden="1">
      <c r="A196" s="337"/>
      <c r="B196" s="337"/>
      <c r="C196" s="337"/>
      <c r="D196" s="337"/>
      <c r="E196" s="337"/>
      <c r="F196" s="337"/>
      <c r="G196" s="337"/>
      <c r="H196" s="337"/>
      <c r="I196" s="37"/>
      <c r="J196" s="337"/>
      <c r="K196" s="337"/>
      <c r="L196" s="337"/>
      <c r="M196" s="337"/>
      <c r="N196" s="337"/>
      <c r="O196" s="337"/>
      <c r="P196" s="337"/>
      <c r="Q196" s="337"/>
      <c r="R196" s="337"/>
      <c r="S196" s="337"/>
      <c r="T196" s="337"/>
      <c r="U196" s="337"/>
      <c r="V196" s="337"/>
      <c r="X196" s="337"/>
      <c r="Y196" s="337"/>
      <c r="Z196" s="337"/>
      <c r="AA196" s="337"/>
      <c r="AB196" s="337"/>
      <c r="AC196" s="337"/>
      <c r="AE196" s="337"/>
      <c r="AF196" s="337"/>
      <c r="AG196" s="337"/>
      <c r="AH196" s="337"/>
      <c r="AI196" s="337"/>
      <c r="AJ196" s="337"/>
      <c r="AL196" s="337"/>
      <c r="AM196" s="337"/>
      <c r="AN196" s="37"/>
      <c r="AO196" s="337"/>
      <c r="AP196" s="337"/>
      <c r="AQ196" s="337"/>
      <c r="AR196" s="337"/>
      <c r="AS196" s="337"/>
    </row>
    <row r="197" spans="1:45" hidden="1">
      <c r="A197" s="337"/>
      <c r="B197" s="337"/>
      <c r="C197" s="337"/>
      <c r="D197" s="337"/>
      <c r="E197" s="337"/>
      <c r="F197" s="337"/>
      <c r="G197" s="337"/>
      <c r="H197" s="337"/>
      <c r="I197" s="37"/>
      <c r="J197" s="337"/>
      <c r="K197" s="337"/>
      <c r="L197" s="337"/>
      <c r="M197" s="337"/>
      <c r="N197" s="337"/>
      <c r="O197" s="337"/>
      <c r="P197" s="337"/>
      <c r="Q197" s="337"/>
      <c r="R197" s="337"/>
      <c r="S197" s="337"/>
      <c r="T197" s="337"/>
      <c r="U197" s="337"/>
      <c r="V197" s="337"/>
      <c r="X197" s="337"/>
      <c r="Y197" s="337"/>
      <c r="Z197" s="337"/>
      <c r="AA197" s="337"/>
      <c r="AB197" s="337"/>
      <c r="AC197" s="337"/>
      <c r="AE197" s="337"/>
      <c r="AF197" s="337"/>
      <c r="AG197" s="337"/>
      <c r="AH197" s="337"/>
      <c r="AI197" s="337"/>
      <c r="AJ197" s="337"/>
      <c r="AL197" s="337"/>
      <c r="AM197" s="337"/>
      <c r="AN197" s="37"/>
      <c r="AO197" s="337"/>
      <c r="AP197" s="337"/>
      <c r="AQ197" s="337"/>
      <c r="AR197" s="337"/>
      <c r="AS197" s="337"/>
    </row>
    <row r="198" spans="1:45" hidden="1">
      <c r="A198" s="337"/>
      <c r="B198" s="337"/>
      <c r="C198" s="337"/>
      <c r="D198" s="337"/>
      <c r="E198" s="337"/>
      <c r="F198" s="337"/>
      <c r="G198" s="337"/>
      <c r="H198" s="337"/>
      <c r="I198" s="37"/>
      <c r="J198" s="337"/>
      <c r="K198" s="337"/>
      <c r="L198" s="337"/>
      <c r="M198" s="337"/>
      <c r="N198" s="337"/>
      <c r="O198" s="337"/>
      <c r="P198" s="337"/>
      <c r="Q198" s="337"/>
      <c r="R198" s="337"/>
      <c r="S198" s="337"/>
      <c r="T198" s="337"/>
      <c r="U198" s="337"/>
      <c r="V198" s="337"/>
      <c r="X198" s="337"/>
      <c r="Y198" s="337"/>
      <c r="Z198" s="337"/>
      <c r="AA198" s="337"/>
      <c r="AB198" s="337"/>
      <c r="AC198" s="337"/>
      <c r="AE198" s="337"/>
      <c r="AF198" s="337"/>
      <c r="AG198" s="337"/>
      <c r="AH198" s="337"/>
      <c r="AI198" s="337"/>
      <c r="AJ198" s="337"/>
      <c r="AL198" s="337"/>
      <c r="AM198" s="337"/>
      <c r="AN198" s="37"/>
      <c r="AO198" s="337"/>
      <c r="AP198" s="337"/>
      <c r="AQ198" s="337"/>
      <c r="AR198" s="337"/>
      <c r="AS198" s="337"/>
    </row>
    <row r="199" spans="1:45" hidden="1">
      <c r="A199" s="337"/>
      <c r="B199" s="337"/>
      <c r="C199" s="337"/>
      <c r="D199" s="337"/>
      <c r="E199" s="337"/>
      <c r="F199" s="337"/>
      <c r="G199" s="337"/>
      <c r="H199" s="337"/>
      <c r="I199" s="37"/>
      <c r="J199" s="337"/>
      <c r="K199" s="337"/>
      <c r="L199" s="337"/>
      <c r="M199" s="337"/>
      <c r="N199" s="337"/>
      <c r="O199" s="337"/>
      <c r="P199" s="337"/>
      <c r="Q199" s="337"/>
      <c r="R199" s="337"/>
      <c r="S199" s="337"/>
      <c r="T199" s="337"/>
      <c r="U199" s="337"/>
      <c r="V199" s="337"/>
      <c r="X199" s="337"/>
      <c r="Y199" s="337"/>
      <c r="Z199" s="337"/>
      <c r="AA199" s="337"/>
      <c r="AB199" s="337"/>
      <c r="AC199" s="337"/>
      <c r="AE199" s="337"/>
      <c r="AF199" s="337"/>
      <c r="AG199" s="337"/>
      <c r="AH199" s="337"/>
      <c r="AI199" s="337"/>
      <c r="AJ199" s="337"/>
      <c r="AL199" s="337"/>
      <c r="AM199" s="337"/>
      <c r="AN199" s="37"/>
      <c r="AO199" s="337"/>
      <c r="AP199" s="337"/>
      <c r="AQ199" s="337"/>
      <c r="AR199" s="337"/>
      <c r="AS199" s="337"/>
    </row>
    <row r="200" spans="1:45" hidden="1">
      <c r="A200" s="337"/>
      <c r="B200" s="337"/>
      <c r="C200" s="337"/>
      <c r="D200" s="337"/>
      <c r="E200" s="337"/>
      <c r="F200" s="337"/>
      <c r="G200" s="337"/>
      <c r="H200" s="337"/>
      <c r="I200" s="37"/>
      <c r="J200" s="337"/>
      <c r="K200" s="337"/>
      <c r="L200" s="337"/>
      <c r="M200" s="337"/>
      <c r="N200" s="337"/>
      <c r="O200" s="337"/>
      <c r="P200" s="337"/>
      <c r="Q200" s="337"/>
      <c r="R200" s="337"/>
      <c r="S200" s="337"/>
      <c r="T200" s="337"/>
      <c r="U200" s="337"/>
      <c r="V200" s="337"/>
      <c r="X200" s="337"/>
      <c r="Y200" s="337"/>
      <c r="Z200" s="337"/>
      <c r="AA200" s="337"/>
      <c r="AB200" s="337"/>
      <c r="AC200" s="337"/>
      <c r="AE200" s="337"/>
      <c r="AF200" s="337"/>
      <c r="AG200" s="337"/>
      <c r="AH200" s="337"/>
      <c r="AI200" s="337"/>
      <c r="AJ200" s="337"/>
      <c r="AL200" s="337"/>
      <c r="AM200" s="337"/>
      <c r="AN200" s="37"/>
      <c r="AO200" s="337"/>
      <c r="AP200" s="337"/>
      <c r="AQ200" s="337"/>
      <c r="AR200" s="337"/>
      <c r="AS200" s="337"/>
    </row>
    <row r="201" spans="1:45" hidden="1">
      <c r="A201" s="337"/>
      <c r="B201" s="337"/>
      <c r="C201" s="337"/>
      <c r="D201" s="337"/>
      <c r="E201" s="337"/>
      <c r="F201" s="337"/>
      <c r="G201" s="337"/>
      <c r="H201" s="337"/>
      <c r="I201" s="37"/>
      <c r="J201" s="337"/>
      <c r="K201" s="337"/>
      <c r="L201" s="337"/>
      <c r="M201" s="337"/>
      <c r="N201" s="337"/>
      <c r="O201" s="337"/>
      <c r="P201" s="337"/>
      <c r="Q201" s="337"/>
      <c r="R201" s="337"/>
      <c r="S201" s="337"/>
      <c r="T201" s="337"/>
      <c r="U201" s="337"/>
      <c r="V201" s="337"/>
      <c r="X201" s="337"/>
      <c r="Y201" s="337"/>
      <c r="Z201" s="337"/>
      <c r="AA201" s="337"/>
      <c r="AB201" s="337"/>
      <c r="AC201" s="337"/>
      <c r="AE201" s="337"/>
      <c r="AF201" s="337"/>
      <c r="AG201" s="337"/>
      <c r="AH201" s="337"/>
      <c r="AI201" s="337"/>
      <c r="AJ201" s="337"/>
      <c r="AL201" s="337"/>
      <c r="AM201" s="337"/>
      <c r="AN201" s="37"/>
      <c r="AO201" s="337"/>
      <c r="AP201" s="337"/>
      <c r="AQ201" s="337"/>
      <c r="AR201" s="337"/>
      <c r="AS201" s="337"/>
    </row>
    <row r="202" spans="1:45" hidden="1">
      <c r="A202" s="337"/>
      <c r="B202" s="337"/>
      <c r="C202" s="337"/>
      <c r="D202" s="337"/>
      <c r="E202" s="337"/>
      <c r="F202" s="337"/>
      <c r="G202" s="337"/>
      <c r="H202" s="337"/>
      <c r="I202" s="37"/>
      <c r="J202" s="337"/>
      <c r="K202" s="337"/>
      <c r="L202" s="337"/>
      <c r="M202" s="337"/>
      <c r="N202" s="337"/>
      <c r="O202" s="337"/>
      <c r="P202" s="337"/>
      <c r="Q202" s="337"/>
      <c r="R202" s="337"/>
      <c r="S202" s="337"/>
      <c r="T202" s="337"/>
      <c r="U202" s="337"/>
      <c r="V202" s="337"/>
      <c r="X202" s="337"/>
      <c r="Y202" s="337"/>
      <c r="Z202" s="337"/>
      <c r="AA202" s="337"/>
      <c r="AB202" s="337"/>
      <c r="AC202" s="337"/>
      <c r="AE202" s="337"/>
      <c r="AF202" s="337"/>
      <c r="AG202" s="337"/>
      <c r="AH202" s="337"/>
      <c r="AI202" s="337"/>
      <c r="AJ202" s="337"/>
      <c r="AL202" s="337"/>
      <c r="AM202" s="337"/>
      <c r="AN202" s="37"/>
      <c r="AO202" s="337"/>
      <c r="AP202" s="337"/>
      <c r="AQ202" s="337"/>
      <c r="AR202" s="337"/>
      <c r="AS202" s="337"/>
    </row>
    <row r="203" spans="1:45" hidden="1">
      <c r="A203" s="337"/>
      <c r="B203" s="337"/>
      <c r="C203" s="337"/>
      <c r="D203" s="337"/>
      <c r="E203" s="337"/>
      <c r="F203" s="337"/>
      <c r="G203" s="337"/>
      <c r="H203" s="337"/>
      <c r="I203" s="37"/>
      <c r="J203" s="337"/>
      <c r="K203" s="337"/>
      <c r="L203" s="337"/>
      <c r="M203" s="337"/>
      <c r="N203" s="337"/>
      <c r="O203" s="337"/>
      <c r="P203" s="337"/>
      <c r="Q203" s="337"/>
      <c r="R203" s="337"/>
      <c r="S203" s="337"/>
      <c r="T203" s="337"/>
      <c r="U203" s="337"/>
      <c r="V203" s="337"/>
      <c r="X203" s="337"/>
      <c r="Y203" s="337"/>
      <c r="Z203" s="337"/>
      <c r="AA203" s="337"/>
      <c r="AB203" s="337"/>
      <c r="AC203" s="337"/>
      <c r="AE203" s="337"/>
      <c r="AF203" s="337"/>
      <c r="AG203" s="337"/>
      <c r="AH203" s="337"/>
      <c r="AI203" s="337"/>
      <c r="AJ203" s="337"/>
      <c r="AL203" s="337"/>
      <c r="AM203" s="337"/>
      <c r="AN203" s="37"/>
      <c r="AO203" s="337"/>
      <c r="AP203" s="337"/>
      <c r="AQ203" s="337"/>
      <c r="AR203" s="337"/>
      <c r="AS203" s="337"/>
    </row>
    <row r="204" spans="1:45" hidden="1">
      <c r="A204" s="337"/>
      <c r="B204" s="337"/>
      <c r="C204" s="337"/>
      <c r="D204" s="337"/>
      <c r="E204" s="337"/>
      <c r="F204" s="337"/>
      <c r="G204" s="337"/>
      <c r="H204" s="337"/>
      <c r="I204" s="37"/>
      <c r="J204" s="337"/>
      <c r="K204" s="337"/>
      <c r="L204" s="337"/>
      <c r="M204" s="337"/>
      <c r="N204" s="337"/>
      <c r="O204" s="337"/>
      <c r="P204" s="337"/>
      <c r="Q204" s="337"/>
      <c r="R204" s="337"/>
      <c r="S204" s="337"/>
      <c r="T204" s="337"/>
      <c r="U204" s="337"/>
      <c r="V204" s="337"/>
      <c r="X204" s="337"/>
      <c r="Y204" s="337"/>
      <c r="Z204" s="337"/>
      <c r="AA204" s="337"/>
      <c r="AB204" s="337"/>
      <c r="AC204" s="337"/>
      <c r="AE204" s="337"/>
      <c r="AF204" s="337"/>
      <c r="AG204" s="337"/>
      <c r="AH204" s="337"/>
      <c r="AI204" s="337"/>
      <c r="AJ204" s="337"/>
      <c r="AL204" s="337"/>
      <c r="AM204" s="337"/>
      <c r="AN204" s="37"/>
      <c r="AO204" s="337"/>
      <c r="AP204" s="337"/>
      <c r="AQ204" s="337"/>
      <c r="AR204" s="337"/>
      <c r="AS204" s="337"/>
    </row>
    <row r="205" spans="1:45" hidden="1">
      <c r="A205" s="337"/>
      <c r="B205" s="337"/>
      <c r="C205" s="337"/>
      <c r="D205" s="337"/>
      <c r="E205" s="337"/>
      <c r="F205" s="337"/>
      <c r="G205" s="337"/>
      <c r="H205" s="337"/>
      <c r="I205" s="37"/>
      <c r="J205" s="337"/>
      <c r="K205" s="337"/>
      <c r="L205" s="337"/>
      <c r="M205" s="337"/>
      <c r="N205" s="337"/>
      <c r="O205" s="337"/>
      <c r="P205" s="337"/>
      <c r="Q205" s="337"/>
      <c r="R205" s="337"/>
      <c r="S205" s="337"/>
      <c r="T205" s="337"/>
      <c r="U205" s="337"/>
      <c r="V205" s="337"/>
      <c r="X205" s="337"/>
      <c r="Y205" s="337"/>
      <c r="Z205" s="337"/>
      <c r="AA205" s="337"/>
      <c r="AB205" s="337"/>
      <c r="AC205" s="337"/>
      <c r="AE205" s="337"/>
      <c r="AF205" s="337"/>
      <c r="AG205" s="337"/>
      <c r="AH205" s="337"/>
      <c r="AI205" s="337"/>
      <c r="AJ205" s="337"/>
      <c r="AL205" s="337"/>
      <c r="AM205" s="337"/>
      <c r="AN205" s="37"/>
      <c r="AO205" s="337"/>
      <c r="AP205" s="337"/>
      <c r="AQ205" s="337"/>
      <c r="AR205" s="337"/>
      <c r="AS205" s="337"/>
    </row>
    <row r="206" spans="1:45" hidden="1">
      <c r="A206" s="337"/>
      <c r="B206" s="337"/>
      <c r="C206" s="337"/>
      <c r="D206" s="337"/>
      <c r="E206" s="337"/>
      <c r="F206" s="337"/>
      <c r="G206" s="337"/>
      <c r="H206" s="337"/>
      <c r="I206" s="37"/>
      <c r="J206" s="337"/>
      <c r="K206" s="337"/>
      <c r="L206" s="337"/>
      <c r="M206" s="337"/>
      <c r="N206" s="337"/>
      <c r="O206" s="337"/>
      <c r="P206" s="337"/>
      <c r="Q206" s="337"/>
      <c r="R206" s="337"/>
      <c r="S206" s="337"/>
      <c r="T206" s="337"/>
      <c r="U206" s="337"/>
      <c r="V206" s="337"/>
      <c r="X206" s="337"/>
      <c r="Y206" s="337"/>
      <c r="Z206" s="337"/>
      <c r="AA206" s="337"/>
      <c r="AB206" s="337"/>
      <c r="AC206" s="337"/>
      <c r="AE206" s="337"/>
      <c r="AF206" s="337"/>
      <c r="AG206" s="337"/>
      <c r="AH206" s="337"/>
      <c r="AI206" s="337"/>
      <c r="AJ206" s="337"/>
      <c r="AL206" s="337"/>
      <c r="AM206" s="337"/>
      <c r="AN206" s="37"/>
      <c r="AO206" s="337"/>
      <c r="AP206" s="337"/>
      <c r="AQ206" s="337"/>
      <c r="AR206" s="337"/>
      <c r="AS206" s="337"/>
    </row>
    <row r="207" spans="1:45" hidden="1">
      <c r="A207" s="337"/>
      <c r="B207" s="337"/>
      <c r="C207" s="337"/>
      <c r="D207" s="337"/>
      <c r="E207" s="337"/>
      <c r="F207" s="337"/>
      <c r="G207" s="337"/>
      <c r="H207" s="337"/>
      <c r="I207" s="37"/>
      <c r="J207" s="337"/>
      <c r="K207" s="337"/>
      <c r="L207" s="337"/>
      <c r="M207" s="337"/>
      <c r="N207" s="337"/>
      <c r="O207" s="337"/>
      <c r="P207" s="337"/>
      <c r="Q207" s="337"/>
      <c r="R207" s="337"/>
      <c r="S207" s="337"/>
      <c r="T207" s="337"/>
      <c r="U207" s="337"/>
      <c r="V207" s="337"/>
      <c r="X207" s="337"/>
      <c r="Y207" s="337"/>
      <c r="Z207" s="337"/>
      <c r="AA207" s="337"/>
      <c r="AB207" s="337"/>
      <c r="AC207" s="337"/>
      <c r="AE207" s="337"/>
      <c r="AF207" s="337"/>
      <c r="AG207" s="337"/>
      <c r="AH207" s="337"/>
      <c r="AI207" s="337"/>
      <c r="AJ207" s="337"/>
      <c r="AL207" s="337"/>
      <c r="AM207" s="337"/>
      <c r="AN207" s="37"/>
      <c r="AO207" s="337"/>
      <c r="AP207" s="337"/>
      <c r="AQ207" s="337"/>
      <c r="AR207" s="337"/>
      <c r="AS207" s="337"/>
    </row>
    <row r="208" spans="1:45" hidden="1">
      <c r="A208" s="337"/>
      <c r="B208" s="337"/>
      <c r="C208" s="337"/>
      <c r="D208" s="337"/>
      <c r="E208" s="337"/>
      <c r="F208" s="337"/>
      <c r="G208" s="337"/>
      <c r="H208" s="337"/>
      <c r="I208" s="37"/>
      <c r="J208" s="337"/>
      <c r="K208" s="337"/>
      <c r="L208" s="337"/>
      <c r="M208" s="337"/>
      <c r="N208" s="337"/>
      <c r="O208" s="337"/>
      <c r="P208" s="337"/>
      <c r="Q208" s="337"/>
      <c r="R208" s="337"/>
      <c r="S208" s="337"/>
      <c r="T208" s="337"/>
      <c r="U208" s="337"/>
      <c r="V208" s="337"/>
      <c r="X208" s="337"/>
      <c r="Y208" s="337"/>
      <c r="Z208" s="337"/>
      <c r="AA208" s="337"/>
      <c r="AB208" s="337"/>
      <c r="AC208" s="337"/>
      <c r="AE208" s="337"/>
      <c r="AF208" s="337"/>
      <c r="AG208" s="337"/>
      <c r="AH208" s="337"/>
      <c r="AI208" s="337"/>
      <c r="AJ208" s="337"/>
      <c r="AL208" s="337"/>
      <c r="AM208" s="337"/>
      <c r="AN208" s="37"/>
      <c r="AO208" s="337"/>
      <c r="AP208" s="337"/>
      <c r="AQ208" s="337"/>
      <c r="AR208" s="337"/>
      <c r="AS208" s="337"/>
    </row>
    <row r="209" spans="1:45" hidden="1">
      <c r="A209" s="337"/>
      <c r="B209" s="337"/>
      <c r="C209" s="337"/>
      <c r="D209" s="337"/>
      <c r="E209" s="337"/>
      <c r="F209" s="337"/>
      <c r="G209" s="337"/>
      <c r="H209" s="337"/>
      <c r="I209" s="37"/>
      <c r="J209" s="337"/>
      <c r="K209" s="337"/>
      <c r="L209" s="337"/>
      <c r="M209" s="337"/>
      <c r="N209" s="337"/>
      <c r="O209" s="337"/>
      <c r="P209" s="337"/>
      <c r="Q209" s="337"/>
      <c r="R209" s="337"/>
      <c r="S209" s="337"/>
      <c r="T209" s="337"/>
      <c r="U209" s="337"/>
      <c r="V209" s="337"/>
      <c r="X209" s="337"/>
      <c r="Y209" s="337"/>
      <c r="Z209" s="337"/>
      <c r="AA209" s="337"/>
      <c r="AB209" s="337"/>
      <c r="AC209" s="337"/>
      <c r="AE209" s="337"/>
      <c r="AF209" s="337"/>
      <c r="AG209" s="337"/>
      <c r="AH209" s="337"/>
      <c r="AI209" s="337"/>
      <c r="AJ209" s="337"/>
      <c r="AL209" s="337"/>
      <c r="AM209" s="337"/>
      <c r="AN209" s="37"/>
      <c r="AO209" s="337"/>
      <c r="AP209" s="337"/>
      <c r="AQ209" s="337"/>
      <c r="AR209" s="337"/>
      <c r="AS209" s="337"/>
    </row>
    <row r="210" spans="1:45" hidden="1">
      <c r="A210" s="337"/>
      <c r="B210" s="337"/>
      <c r="C210" s="337"/>
      <c r="D210" s="337"/>
      <c r="E210" s="337"/>
      <c r="F210" s="337"/>
      <c r="G210" s="337"/>
      <c r="H210" s="337"/>
      <c r="I210" s="37"/>
      <c r="J210" s="337"/>
      <c r="K210" s="337"/>
      <c r="L210" s="337"/>
      <c r="M210" s="337"/>
      <c r="N210" s="337"/>
      <c r="O210" s="337"/>
      <c r="P210" s="337"/>
      <c r="Q210" s="337"/>
      <c r="R210" s="337"/>
      <c r="S210" s="337"/>
      <c r="T210" s="337"/>
      <c r="U210" s="337"/>
      <c r="V210" s="337"/>
      <c r="X210" s="337"/>
      <c r="Y210" s="337"/>
      <c r="Z210" s="337"/>
      <c r="AA210" s="337"/>
      <c r="AB210" s="337"/>
      <c r="AC210" s="337"/>
      <c r="AE210" s="337"/>
      <c r="AF210" s="337"/>
      <c r="AG210" s="337"/>
      <c r="AH210" s="337"/>
      <c r="AI210" s="337"/>
      <c r="AJ210" s="337"/>
      <c r="AL210" s="337"/>
      <c r="AM210" s="337"/>
      <c r="AN210" s="37"/>
      <c r="AO210" s="337"/>
      <c r="AP210" s="337"/>
      <c r="AQ210" s="337"/>
      <c r="AR210" s="337"/>
      <c r="AS210" s="337"/>
    </row>
    <row r="211" spans="1:45" hidden="1">
      <c r="A211" s="337"/>
      <c r="B211" s="337"/>
      <c r="C211" s="337"/>
      <c r="D211" s="337"/>
      <c r="E211" s="337"/>
      <c r="F211" s="337"/>
      <c r="G211" s="337"/>
      <c r="H211" s="337"/>
      <c r="I211" s="37"/>
      <c r="J211" s="337"/>
      <c r="K211" s="337"/>
      <c r="L211" s="337"/>
      <c r="M211" s="337"/>
      <c r="N211" s="337"/>
      <c r="O211" s="337"/>
      <c r="P211" s="337"/>
      <c r="Q211" s="337"/>
      <c r="R211" s="337"/>
      <c r="S211" s="337"/>
      <c r="T211" s="337"/>
      <c r="U211" s="337"/>
      <c r="V211" s="337"/>
      <c r="X211" s="337"/>
      <c r="Y211" s="337"/>
      <c r="Z211" s="337"/>
      <c r="AA211" s="337"/>
      <c r="AB211" s="337"/>
      <c r="AC211" s="337"/>
      <c r="AE211" s="337"/>
      <c r="AF211" s="337"/>
      <c r="AG211" s="337"/>
      <c r="AH211" s="337"/>
      <c r="AI211" s="337"/>
      <c r="AJ211" s="337"/>
      <c r="AL211" s="337"/>
      <c r="AM211" s="337"/>
      <c r="AN211" s="37"/>
      <c r="AO211" s="337"/>
      <c r="AP211" s="337"/>
      <c r="AQ211" s="337"/>
      <c r="AR211" s="337"/>
      <c r="AS211" s="337"/>
    </row>
    <row r="212" spans="1:45" hidden="1">
      <c r="A212" s="337"/>
      <c r="B212" s="337"/>
      <c r="C212" s="337"/>
      <c r="D212" s="337"/>
      <c r="E212" s="337"/>
      <c r="F212" s="337"/>
      <c r="G212" s="337"/>
      <c r="H212" s="337"/>
      <c r="I212" s="37"/>
      <c r="J212" s="337"/>
      <c r="K212" s="337"/>
      <c r="L212" s="337"/>
      <c r="M212" s="337"/>
      <c r="N212" s="337"/>
      <c r="O212" s="337"/>
      <c r="P212" s="337"/>
      <c r="Q212" s="337"/>
      <c r="R212" s="337"/>
      <c r="S212" s="337"/>
      <c r="T212" s="337"/>
      <c r="U212" s="337"/>
      <c r="V212" s="337"/>
      <c r="X212" s="337"/>
      <c r="Y212" s="337"/>
      <c r="Z212" s="337"/>
      <c r="AA212" s="337"/>
      <c r="AB212" s="337"/>
      <c r="AC212" s="337"/>
      <c r="AE212" s="337"/>
      <c r="AF212" s="337"/>
      <c r="AG212" s="337"/>
      <c r="AH212" s="337"/>
      <c r="AI212" s="337"/>
      <c r="AJ212" s="337"/>
      <c r="AL212" s="337"/>
      <c r="AM212" s="337"/>
      <c r="AN212" s="37"/>
      <c r="AO212" s="337"/>
      <c r="AP212" s="337"/>
      <c r="AQ212" s="337"/>
      <c r="AR212" s="337"/>
      <c r="AS212" s="337"/>
    </row>
    <row r="213" spans="1:45" hidden="1">
      <c r="A213" s="337"/>
      <c r="B213" s="337"/>
      <c r="C213" s="337"/>
      <c r="D213" s="337"/>
      <c r="E213" s="337"/>
      <c r="F213" s="337"/>
      <c r="G213" s="337"/>
      <c r="H213" s="337"/>
      <c r="I213" s="37"/>
      <c r="J213" s="337"/>
      <c r="K213" s="337"/>
      <c r="L213" s="337"/>
      <c r="M213" s="337"/>
      <c r="N213" s="337"/>
      <c r="O213" s="337"/>
      <c r="P213" s="337"/>
      <c r="Q213" s="337"/>
      <c r="R213" s="337"/>
      <c r="S213" s="337"/>
      <c r="T213" s="337"/>
      <c r="U213" s="337"/>
      <c r="V213" s="337"/>
      <c r="X213" s="337"/>
      <c r="Y213" s="337"/>
      <c r="Z213" s="337"/>
      <c r="AA213" s="337"/>
      <c r="AB213" s="337"/>
      <c r="AC213" s="337"/>
      <c r="AE213" s="337"/>
      <c r="AF213" s="337"/>
      <c r="AG213" s="337"/>
      <c r="AH213" s="337"/>
      <c r="AI213" s="337"/>
      <c r="AJ213" s="337"/>
      <c r="AL213" s="337"/>
      <c r="AM213" s="337"/>
      <c r="AN213" s="37"/>
      <c r="AO213" s="337"/>
      <c r="AP213" s="337"/>
      <c r="AQ213" s="337"/>
      <c r="AR213" s="337"/>
      <c r="AS213" s="337"/>
    </row>
    <row r="214" spans="1:45" hidden="1">
      <c r="A214" s="337"/>
      <c r="B214" s="337"/>
      <c r="C214" s="337"/>
      <c r="D214" s="337"/>
      <c r="E214" s="337"/>
      <c r="F214" s="337"/>
      <c r="G214" s="337"/>
      <c r="H214" s="337"/>
      <c r="I214" s="37"/>
      <c r="J214" s="337"/>
      <c r="K214" s="337"/>
      <c r="L214" s="337"/>
      <c r="M214" s="337"/>
      <c r="N214" s="337"/>
      <c r="O214" s="337"/>
      <c r="P214" s="337"/>
      <c r="Q214" s="337"/>
      <c r="R214" s="337"/>
      <c r="S214" s="337"/>
      <c r="T214" s="337"/>
      <c r="U214" s="337"/>
      <c r="V214" s="337"/>
      <c r="X214" s="337"/>
      <c r="Y214" s="337"/>
      <c r="Z214" s="337"/>
      <c r="AA214" s="337"/>
      <c r="AB214" s="337"/>
      <c r="AC214" s="337"/>
      <c r="AE214" s="337"/>
      <c r="AF214" s="337"/>
      <c r="AG214" s="337"/>
      <c r="AH214" s="337"/>
      <c r="AI214" s="337"/>
      <c r="AJ214" s="337"/>
      <c r="AL214" s="337"/>
      <c r="AM214" s="337"/>
      <c r="AN214" s="37"/>
      <c r="AO214" s="337"/>
      <c r="AP214" s="337"/>
      <c r="AQ214" s="337"/>
      <c r="AR214" s="337"/>
      <c r="AS214" s="337"/>
    </row>
    <row r="215" spans="1:45" hidden="1">
      <c r="A215" s="337"/>
      <c r="B215" s="337"/>
      <c r="C215" s="337"/>
      <c r="D215" s="337"/>
      <c r="E215" s="337"/>
      <c r="F215" s="337"/>
      <c r="G215" s="337"/>
      <c r="H215" s="337"/>
      <c r="I215" s="37"/>
      <c r="J215" s="337"/>
      <c r="K215" s="337"/>
      <c r="L215" s="337"/>
      <c r="M215" s="337"/>
      <c r="N215" s="337"/>
      <c r="O215" s="337"/>
      <c r="P215" s="337"/>
      <c r="Q215" s="337"/>
      <c r="R215" s="337"/>
      <c r="S215" s="337"/>
      <c r="T215" s="337"/>
      <c r="U215" s="337"/>
      <c r="V215" s="337"/>
      <c r="X215" s="337"/>
      <c r="Y215" s="337"/>
      <c r="Z215" s="337"/>
      <c r="AA215" s="337"/>
      <c r="AB215" s="337"/>
      <c r="AC215" s="337"/>
      <c r="AE215" s="337"/>
      <c r="AF215" s="337"/>
      <c r="AG215" s="337"/>
      <c r="AH215" s="337"/>
      <c r="AI215" s="337"/>
      <c r="AJ215" s="337"/>
      <c r="AL215" s="337"/>
      <c r="AM215" s="337"/>
      <c r="AN215" s="37"/>
      <c r="AO215" s="337"/>
      <c r="AP215" s="337"/>
      <c r="AQ215" s="337"/>
      <c r="AR215" s="337"/>
      <c r="AS215" s="337"/>
    </row>
    <row r="216" spans="1:45" hidden="1">
      <c r="A216" s="337"/>
      <c r="B216" s="337"/>
      <c r="C216" s="337"/>
      <c r="D216" s="337"/>
      <c r="E216" s="337"/>
      <c r="F216" s="337"/>
      <c r="G216" s="337"/>
      <c r="H216" s="337"/>
      <c r="I216" s="37"/>
      <c r="J216" s="337"/>
      <c r="K216" s="337"/>
      <c r="L216" s="337"/>
      <c r="M216" s="337"/>
      <c r="N216" s="337"/>
      <c r="O216" s="337"/>
      <c r="P216" s="337"/>
      <c r="Q216" s="337"/>
      <c r="R216" s="337"/>
      <c r="S216" s="337"/>
      <c r="T216" s="337"/>
      <c r="U216" s="337"/>
      <c r="V216" s="337"/>
      <c r="X216" s="337"/>
      <c r="Y216" s="337"/>
      <c r="Z216" s="337"/>
      <c r="AA216" s="337"/>
      <c r="AB216" s="337"/>
      <c r="AC216" s="337"/>
      <c r="AE216" s="337"/>
      <c r="AF216" s="337"/>
      <c r="AG216" s="337"/>
      <c r="AH216" s="337"/>
      <c r="AI216" s="337"/>
      <c r="AJ216" s="337"/>
      <c r="AL216" s="337"/>
      <c r="AM216" s="337"/>
      <c r="AN216" s="37"/>
      <c r="AO216" s="337"/>
      <c r="AP216" s="337"/>
      <c r="AQ216" s="337"/>
      <c r="AR216" s="337"/>
      <c r="AS216" s="337"/>
    </row>
    <row r="217" spans="1:45" hidden="1">
      <c r="A217" s="337"/>
      <c r="B217" s="337"/>
      <c r="C217" s="337"/>
      <c r="D217" s="337"/>
      <c r="E217" s="337"/>
      <c r="F217" s="337"/>
      <c r="G217" s="337"/>
      <c r="H217" s="337"/>
      <c r="I217" s="37"/>
      <c r="J217" s="337"/>
      <c r="K217" s="337"/>
      <c r="L217" s="337"/>
      <c r="M217" s="337"/>
      <c r="N217" s="337"/>
      <c r="O217" s="337"/>
      <c r="P217" s="337"/>
      <c r="Q217" s="337"/>
      <c r="R217" s="337"/>
      <c r="S217" s="337"/>
      <c r="T217" s="337"/>
      <c r="U217" s="337"/>
      <c r="V217" s="337"/>
      <c r="X217" s="337"/>
      <c r="Y217" s="337"/>
      <c r="Z217" s="337"/>
      <c r="AA217" s="337"/>
      <c r="AB217" s="337"/>
      <c r="AC217" s="337"/>
      <c r="AE217" s="337"/>
      <c r="AF217" s="337"/>
      <c r="AG217" s="337"/>
      <c r="AH217" s="337"/>
      <c r="AI217" s="337"/>
      <c r="AJ217" s="337"/>
      <c r="AL217" s="337"/>
      <c r="AM217" s="337"/>
      <c r="AN217" s="37"/>
      <c r="AO217" s="337"/>
      <c r="AP217" s="337"/>
      <c r="AQ217" s="337"/>
      <c r="AR217" s="337"/>
      <c r="AS217" s="337"/>
    </row>
    <row r="218" spans="1:45" hidden="1">
      <c r="A218" s="337"/>
      <c r="B218" s="337"/>
      <c r="C218" s="337"/>
      <c r="D218" s="337"/>
      <c r="E218" s="337"/>
      <c r="F218" s="337"/>
      <c r="G218" s="337"/>
      <c r="H218" s="337"/>
      <c r="I218" s="37"/>
      <c r="J218" s="337"/>
      <c r="K218" s="337"/>
      <c r="L218" s="337"/>
      <c r="M218" s="337"/>
      <c r="N218" s="337"/>
      <c r="O218" s="337"/>
      <c r="P218" s="337"/>
      <c r="Q218" s="337"/>
      <c r="R218" s="337"/>
      <c r="S218" s="337"/>
      <c r="T218" s="337"/>
      <c r="U218" s="337"/>
      <c r="V218" s="337"/>
      <c r="X218" s="337"/>
      <c r="Y218" s="337"/>
      <c r="Z218" s="337"/>
      <c r="AA218" s="337"/>
      <c r="AB218" s="337"/>
      <c r="AC218" s="337"/>
      <c r="AE218" s="337"/>
      <c r="AF218" s="337"/>
      <c r="AG218" s="337"/>
      <c r="AH218" s="337"/>
      <c r="AI218" s="337"/>
      <c r="AJ218" s="337"/>
      <c r="AL218" s="337"/>
      <c r="AM218" s="337"/>
      <c r="AN218" s="37"/>
      <c r="AO218" s="337"/>
      <c r="AP218" s="337"/>
      <c r="AQ218" s="337"/>
      <c r="AR218" s="337"/>
      <c r="AS218" s="337"/>
    </row>
    <row r="219" spans="1:45" hidden="1">
      <c r="A219" s="337"/>
      <c r="B219" s="337"/>
      <c r="C219" s="337"/>
      <c r="D219" s="337"/>
      <c r="E219" s="337"/>
      <c r="F219" s="337"/>
      <c r="G219" s="337"/>
      <c r="H219" s="337"/>
      <c r="I219" s="37"/>
      <c r="J219" s="337"/>
      <c r="K219" s="337"/>
      <c r="L219" s="337"/>
      <c r="M219" s="337"/>
      <c r="N219" s="337"/>
      <c r="O219" s="337"/>
      <c r="P219" s="337"/>
      <c r="Q219" s="337"/>
      <c r="R219" s="337"/>
      <c r="S219" s="337"/>
      <c r="T219" s="337"/>
      <c r="U219" s="337"/>
      <c r="V219" s="337"/>
      <c r="X219" s="337"/>
      <c r="Y219" s="337"/>
      <c r="Z219" s="337"/>
      <c r="AA219" s="337"/>
      <c r="AB219" s="337"/>
      <c r="AC219" s="337"/>
      <c r="AE219" s="337"/>
      <c r="AF219" s="337"/>
      <c r="AG219" s="337"/>
      <c r="AH219" s="337"/>
      <c r="AI219" s="337"/>
      <c r="AJ219" s="337"/>
      <c r="AL219" s="337"/>
      <c r="AM219" s="337"/>
      <c r="AN219" s="37"/>
      <c r="AO219" s="337"/>
      <c r="AP219" s="337"/>
      <c r="AQ219" s="337"/>
      <c r="AR219" s="337"/>
      <c r="AS219" s="337"/>
    </row>
    <row r="220" spans="1:45" hidden="1">
      <c r="A220" s="337"/>
      <c r="B220" s="337"/>
      <c r="C220" s="337"/>
      <c r="D220" s="337"/>
      <c r="E220" s="337"/>
      <c r="F220" s="337"/>
      <c r="G220" s="337"/>
      <c r="H220" s="337"/>
      <c r="I220" s="37"/>
      <c r="J220" s="337"/>
      <c r="K220" s="337"/>
      <c r="L220" s="337"/>
      <c r="M220" s="337"/>
      <c r="N220" s="337"/>
      <c r="O220" s="337"/>
      <c r="P220" s="337"/>
      <c r="Q220" s="337"/>
      <c r="R220" s="337"/>
      <c r="S220" s="337"/>
      <c r="T220" s="337"/>
      <c r="U220" s="337"/>
      <c r="V220" s="337"/>
      <c r="X220" s="337"/>
      <c r="Y220" s="337"/>
      <c r="Z220" s="337"/>
      <c r="AA220" s="337"/>
      <c r="AB220" s="337"/>
      <c r="AC220" s="337"/>
      <c r="AE220" s="337"/>
      <c r="AF220" s="337"/>
      <c r="AG220" s="337"/>
      <c r="AH220" s="337"/>
      <c r="AI220" s="337"/>
      <c r="AJ220" s="337"/>
      <c r="AL220" s="337"/>
      <c r="AM220" s="337"/>
      <c r="AN220" s="37"/>
      <c r="AO220" s="337"/>
      <c r="AP220" s="337"/>
      <c r="AQ220" s="337"/>
      <c r="AR220" s="337"/>
      <c r="AS220" s="337"/>
    </row>
    <row r="221" spans="1:45" hidden="1">
      <c r="A221" s="337"/>
      <c r="B221" s="337"/>
      <c r="C221" s="337"/>
      <c r="D221" s="337"/>
      <c r="E221" s="337"/>
      <c r="F221" s="337"/>
      <c r="G221" s="337"/>
      <c r="H221" s="337"/>
      <c r="I221" s="37"/>
      <c r="J221" s="337"/>
      <c r="K221" s="337"/>
      <c r="L221" s="337"/>
      <c r="M221" s="337"/>
      <c r="N221" s="337"/>
      <c r="O221" s="337"/>
      <c r="P221" s="337"/>
      <c r="Q221" s="337"/>
      <c r="R221" s="337"/>
      <c r="S221" s="337"/>
      <c r="T221" s="337"/>
      <c r="U221" s="337"/>
      <c r="V221" s="337"/>
      <c r="X221" s="337"/>
      <c r="Y221" s="337"/>
      <c r="Z221" s="337"/>
      <c r="AA221" s="337"/>
      <c r="AB221" s="337"/>
      <c r="AC221" s="337"/>
      <c r="AE221" s="337"/>
      <c r="AF221" s="337"/>
      <c r="AG221" s="337"/>
      <c r="AH221" s="337"/>
      <c r="AI221" s="337"/>
      <c r="AJ221" s="337"/>
      <c r="AL221" s="337"/>
      <c r="AM221" s="337"/>
      <c r="AN221" s="37"/>
      <c r="AO221" s="337"/>
      <c r="AP221" s="337"/>
      <c r="AQ221" s="337"/>
      <c r="AR221" s="337"/>
      <c r="AS221" s="337"/>
    </row>
    <row r="222" spans="1:45" hidden="1">
      <c r="A222" s="337"/>
      <c r="B222" s="337"/>
      <c r="C222" s="337"/>
      <c r="D222" s="337"/>
      <c r="E222" s="337"/>
      <c r="F222" s="337"/>
      <c r="G222" s="337"/>
      <c r="H222" s="337"/>
      <c r="I222" s="37"/>
      <c r="J222" s="337"/>
      <c r="K222" s="337"/>
      <c r="L222" s="337"/>
      <c r="M222" s="337"/>
      <c r="N222" s="337"/>
      <c r="O222" s="337"/>
      <c r="P222" s="337"/>
      <c r="Q222" s="337"/>
      <c r="R222" s="337"/>
      <c r="S222" s="337"/>
      <c r="T222" s="337"/>
      <c r="U222" s="337"/>
      <c r="V222" s="337"/>
      <c r="X222" s="337"/>
      <c r="Y222" s="337"/>
      <c r="Z222" s="337"/>
      <c r="AA222" s="337"/>
      <c r="AB222" s="337"/>
      <c r="AC222" s="337"/>
      <c r="AE222" s="337"/>
      <c r="AF222" s="337"/>
      <c r="AG222" s="337"/>
      <c r="AH222" s="337"/>
      <c r="AI222" s="337"/>
      <c r="AJ222" s="337"/>
      <c r="AL222" s="337"/>
      <c r="AM222" s="337"/>
      <c r="AN222" s="37"/>
      <c r="AO222" s="337"/>
      <c r="AP222" s="337"/>
      <c r="AQ222" s="337"/>
      <c r="AR222" s="337"/>
      <c r="AS222" s="337"/>
    </row>
    <row r="223" spans="1:45" hidden="1">
      <c r="A223" s="337"/>
      <c r="B223" s="337"/>
      <c r="C223" s="337"/>
      <c r="D223" s="337"/>
      <c r="E223" s="337"/>
      <c r="F223" s="337"/>
      <c r="G223" s="337"/>
      <c r="H223" s="337"/>
      <c r="I223" s="37"/>
      <c r="J223" s="337"/>
      <c r="K223" s="337"/>
      <c r="L223" s="337"/>
      <c r="M223" s="337"/>
      <c r="N223" s="337"/>
      <c r="O223" s="337"/>
      <c r="P223" s="337"/>
      <c r="Q223" s="337"/>
      <c r="R223" s="337"/>
      <c r="S223" s="337"/>
      <c r="T223" s="337"/>
      <c r="U223" s="337"/>
      <c r="V223" s="337"/>
      <c r="X223" s="337"/>
      <c r="Y223" s="337"/>
      <c r="Z223" s="337"/>
      <c r="AA223" s="337"/>
      <c r="AB223" s="337"/>
      <c r="AC223" s="337"/>
      <c r="AE223" s="337"/>
      <c r="AF223" s="337"/>
      <c r="AG223" s="337"/>
      <c r="AH223" s="337"/>
      <c r="AI223" s="337"/>
      <c r="AJ223" s="337"/>
      <c r="AL223" s="337"/>
      <c r="AM223" s="337"/>
      <c r="AN223" s="37"/>
      <c r="AO223" s="337"/>
      <c r="AP223" s="337"/>
      <c r="AQ223" s="337"/>
      <c r="AR223" s="337"/>
      <c r="AS223" s="337"/>
    </row>
    <row r="224" spans="1:45" hidden="1">
      <c r="A224" s="337"/>
      <c r="B224" s="337"/>
      <c r="C224" s="337"/>
      <c r="D224" s="337"/>
      <c r="E224" s="337"/>
      <c r="F224" s="337"/>
      <c r="G224" s="337"/>
      <c r="H224" s="337"/>
      <c r="I224" s="37"/>
      <c r="J224" s="337"/>
      <c r="K224" s="337"/>
      <c r="L224" s="337"/>
      <c r="M224" s="337"/>
      <c r="N224" s="337"/>
      <c r="O224" s="337"/>
      <c r="P224" s="337"/>
      <c r="Q224" s="337"/>
      <c r="R224" s="337"/>
      <c r="S224" s="337"/>
      <c r="T224" s="337"/>
      <c r="U224" s="337"/>
      <c r="V224" s="337"/>
      <c r="X224" s="337"/>
      <c r="Y224" s="337"/>
      <c r="Z224" s="337"/>
      <c r="AA224" s="337"/>
      <c r="AB224" s="337"/>
      <c r="AC224" s="337"/>
      <c r="AE224" s="337"/>
      <c r="AF224" s="337"/>
      <c r="AG224" s="337"/>
      <c r="AH224" s="337"/>
      <c r="AI224" s="337"/>
      <c r="AJ224" s="337"/>
      <c r="AL224" s="337"/>
      <c r="AM224" s="337"/>
      <c r="AN224" s="37"/>
      <c r="AO224" s="337"/>
      <c r="AP224" s="337"/>
      <c r="AQ224" s="337"/>
      <c r="AR224" s="337"/>
      <c r="AS224" s="337"/>
    </row>
    <row r="225" spans="1:45" hidden="1">
      <c r="A225" s="337"/>
      <c r="B225" s="337"/>
      <c r="C225" s="337"/>
      <c r="D225" s="337"/>
      <c r="E225" s="337"/>
      <c r="F225" s="337"/>
      <c r="G225" s="337"/>
      <c r="H225" s="337"/>
      <c r="I225" s="37"/>
      <c r="J225" s="337"/>
      <c r="K225" s="337"/>
      <c r="L225" s="337"/>
      <c r="M225" s="337"/>
      <c r="N225" s="337"/>
      <c r="O225" s="337"/>
      <c r="P225" s="337"/>
      <c r="Q225" s="337"/>
      <c r="R225" s="337"/>
      <c r="S225" s="337"/>
      <c r="T225" s="337"/>
      <c r="U225" s="337"/>
      <c r="V225" s="337"/>
      <c r="X225" s="337"/>
      <c r="Y225" s="337"/>
      <c r="Z225" s="337"/>
      <c r="AA225" s="337"/>
      <c r="AB225" s="337"/>
      <c r="AC225" s="337"/>
      <c r="AE225" s="337"/>
      <c r="AF225" s="337"/>
      <c r="AG225" s="337"/>
      <c r="AH225" s="337"/>
      <c r="AI225" s="337"/>
      <c r="AJ225" s="337"/>
      <c r="AL225" s="337"/>
      <c r="AM225" s="337"/>
      <c r="AN225" s="37"/>
      <c r="AO225" s="337"/>
      <c r="AP225" s="337"/>
      <c r="AQ225" s="337"/>
      <c r="AR225" s="337"/>
      <c r="AS225" s="337"/>
    </row>
    <row r="226" spans="1:45" hidden="1">
      <c r="A226" s="337"/>
      <c r="B226" s="337"/>
      <c r="C226" s="337"/>
      <c r="D226" s="337"/>
      <c r="E226" s="337"/>
      <c r="F226" s="337"/>
      <c r="G226" s="337"/>
      <c r="H226" s="337"/>
      <c r="I226" s="37"/>
      <c r="J226" s="337"/>
      <c r="K226" s="337"/>
      <c r="L226" s="337"/>
      <c r="M226" s="337"/>
      <c r="N226" s="337"/>
      <c r="O226" s="337"/>
      <c r="P226" s="337"/>
      <c r="Q226" s="337"/>
      <c r="R226" s="337"/>
      <c r="S226" s="337"/>
      <c r="T226" s="337"/>
      <c r="U226" s="337"/>
      <c r="V226" s="337"/>
      <c r="X226" s="337"/>
      <c r="Y226" s="337"/>
      <c r="Z226" s="337"/>
      <c r="AA226" s="337"/>
      <c r="AB226" s="337"/>
      <c r="AC226" s="337"/>
      <c r="AE226" s="337"/>
      <c r="AF226" s="337"/>
      <c r="AG226" s="337"/>
      <c r="AH226" s="337"/>
      <c r="AI226" s="337"/>
      <c r="AJ226" s="337"/>
      <c r="AL226" s="337"/>
      <c r="AM226" s="337"/>
      <c r="AN226" s="37"/>
      <c r="AO226" s="337"/>
      <c r="AP226" s="337"/>
      <c r="AQ226" s="337"/>
      <c r="AR226" s="337"/>
      <c r="AS226" s="337"/>
    </row>
    <row r="227" spans="1:45" hidden="1">
      <c r="A227" s="337"/>
      <c r="B227" s="337"/>
      <c r="C227" s="337"/>
      <c r="D227" s="337"/>
      <c r="E227" s="337"/>
      <c r="F227" s="337"/>
      <c r="G227" s="337"/>
      <c r="H227" s="337"/>
      <c r="I227" s="37"/>
      <c r="J227" s="337"/>
      <c r="K227" s="337"/>
      <c r="L227" s="337"/>
      <c r="M227" s="337"/>
      <c r="N227" s="337"/>
      <c r="O227" s="337"/>
      <c r="P227" s="337"/>
      <c r="Q227" s="337"/>
      <c r="R227" s="337"/>
      <c r="S227" s="337"/>
      <c r="T227" s="337"/>
      <c r="U227" s="337"/>
      <c r="V227" s="337"/>
      <c r="X227" s="337"/>
      <c r="Y227" s="337"/>
      <c r="Z227" s="337"/>
      <c r="AA227" s="337"/>
      <c r="AB227" s="337"/>
      <c r="AC227" s="337"/>
      <c r="AE227" s="337"/>
      <c r="AF227" s="337"/>
      <c r="AG227" s="337"/>
      <c r="AH227" s="337"/>
      <c r="AI227" s="337"/>
      <c r="AJ227" s="337"/>
      <c r="AL227" s="337"/>
      <c r="AM227" s="337"/>
      <c r="AN227" s="37"/>
      <c r="AO227" s="337"/>
      <c r="AP227" s="337"/>
      <c r="AQ227" s="337"/>
      <c r="AR227" s="337"/>
      <c r="AS227" s="337"/>
    </row>
    <row r="228" spans="1:45" hidden="1">
      <c r="A228" s="337"/>
      <c r="B228" s="337"/>
      <c r="C228" s="337"/>
      <c r="D228" s="337"/>
      <c r="E228" s="337"/>
      <c r="F228" s="337"/>
      <c r="G228" s="337"/>
      <c r="H228" s="337"/>
      <c r="I228" s="37"/>
      <c r="J228" s="337"/>
      <c r="K228" s="337"/>
      <c r="L228" s="337"/>
      <c r="M228" s="337"/>
      <c r="N228" s="337"/>
      <c r="O228" s="337"/>
      <c r="P228" s="337"/>
      <c r="Q228" s="337"/>
      <c r="R228" s="337"/>
      <c r="S228" s="337"/>
      <c r="T228" s="337"/>
      <c r="U228" s="337"/>
      <c r="V228" s="337"/>
      <c r="X228" s="337"/>
      <c r="Y228" s="337"/>
      <c r="Z228" s="337"/>
      <c r="AA228" s="337"/>
      <c r="AB228" s="337"/>
      <c r="AC228" s="337"/>
      <c r="AE228" s="337"/>
      <c r="AF228" s="337"/>
      <c r="AG228" s="337"/>
      <c r="AH228" s="337"/>
      <c r="AI228" s="337"/>
      <c r="AJ228" s="337"/>
      <c r="AL228" s="337"/>
      <c r="AM228" s="337"/>
      <c r="AN228" s="37"/>
      <c r="AO228" s="337"/>
      <c r="AP228" s="337"/>
      <c r="AQ228" s="337"/>
      <c r="AR228" s="337"/>
      <c r="AS228" s="337"/>
    </row>
    <row r="229" spans="1:45" hidden="1">
      <c r="A229" s="337"/>
      <c r="B229" s="337"/>
      <c r="C229" s="337"/>
      <c r="D229" s="337"/>
      <c r="E229" s="337"/>
      <c r="F229" s="337"/>
      <c r="G229" s="337"/>
      <c r="H229" s="337"/>
      <c r="I229" s="37"/>
      <c r="J229" s="337"/>
      <c r="K229" s="337"/>
      <c r="L229" s="337"/>
      <c r="M229" s="337"/>
      <c r="N229" s="337"/>
      <c r="O229" s="337"/>
      <c r="P229" s="337"/>
      <c r="Q229" s="337"/>
      <c r="R229" s="337"/>
      <c r="S229" s="337"/>
      <c r="T229" s="337"/>
      <c r="U229" s="337"/>
      <c r="V229" s="337"/>
      <c r="X229" s="337"/>
      <c r="Y229" s="337"/>
      <c r="Z229" s="337"/>
      <c r="AA229" s="337"/>
      <c r="AB229" s="337"/>
      <c r="AC229" s="337"/>
      <c r="AE229" s="337"/>
      <c r="AF229" s="337"/>
      <c r="AG229" s="337"/>
      <c r="AH229" s="337"/>
      <c r="AI229" s="337"/>
      <c r="AJ229" s="337"/>
      <c r="AL229" s="337"/>
      <c r="AM229" s="337"/>
      <c r="AN229" s="37"/>
      <c r="AO229" s="337"/>
      <c r="AP229" s="337"/>
      <c r="AQ229" s="337"/>
      <c r="AR229" s="337"/>
      <c r="AS229" s="337"/>
    </row>
    <row r="230" spans="1:45" hidden="1">
      <c r="A230" s="337"/>
      <c r="B230" s="337"/>
      <c r="C230" s="337"/>
      <c r="D230" s="337"/>
      <c r="E230" s="337"/>
      <c r="F230" s="337"/>
      <c r="G230" s="337"/>
      <c r="H230" s="337"/>
      <c r="I230" s="37"/>
      <c r="J230" s="337"/>
      <c r="K230" s="337"/>
      <c r="L230" s="337"/>
      <c r="M230" s="337"/>
      <c r="N230" s="337"/>
      <c r="O230" s="337"/>
      <c r="P230" s="337"/>
      <c r="Q230" s="337"/>
      <c r="R230" s="337"/>
      <c r="S230" s="337"/>
      <c r="T230" s="337"/>
      <c r="U230" s="337"/>
      <c r="V230" s="337"/>
      <c r="X230" s="337"/>
      <c r="Y230" s="337"/>
      <c r="Z230" s="337"/>
      <c r="AA230" s="337"/>
      <c r="AB230" s="337"/>
      <c r="AC230" s="337"/>
      <c r="AE230" s="337"/>
      <c r="AF230" s="337"/>
      <c r="AG230" s="337"/>
      <c r="AH230" s="337"/>
      <c r="AI230" s="337"/>
      <c r="AJ230" s="337"/>
      <c r="AL230" s="337"/>
      <c r="AM230" s="337"/>
      <c r="AN230" s="37"/>
      <c r="AO230" s="337"/>
      <c r="AP230" s="337"/>
      <c r="AQ230" s="337"/>
      <c r="AR230" s="337"/>
      <c r="AS230" s="337"/>
    </row>
    <row r="231" spans="1:45" hidden="1">
      <c r="A231" s="337"/>
      <c r="B231" s="337"/>
      <c r="C231" s="337"/>
      <c r="D231" s="337"/>
      <c r="E231" s="337"/>
      <c r="F231" s="337"/>
      <c r="G231" s="337"/>
      <c r="H231" s="337"/>
      <c r="I231" s="37"/>
      <c r="J231" s="337"/>
      <c r="K231" s="337"/>
      <c r="L231" s="337"/>
      <c r="M231" s="337"/>
      <c r="N231" s="337"/>
      <c r="O231" s="337"/>
      <c r="P231" s="337"/>
      <c r="Q231" s="337"/>
      <c r="R231" s="337"/>
      <c r="S231" s="337"/>
      <c r="T231" s="337"/>
      <c r="U231" s="337"/>
      <c r="V231" s="337"/>
      <c r="X231" s="337"/>
      <c r="Y231" s="337"/>
      <c r="Z231" s="337"/>
      <c r="AA231" s="337"/>
      <c r="AB231" s="337"/>
      <c r="AC231" s="337"/>
      <c r="AE231" s="337"/>
      <c r="AF231" s="337"/>
      <c r="AG231" s="337"/>
      <c r="AH231" s="337"/>
      <c r="AI231" s="337"/>
      <c r="AJ231" s="337"/>
      <c r="AL231" s="337"/>
      <c r="AM231" s="337"/>
      <c r="AN231" s="37"/>
      <c r="AO231" s="337"/>
      <c r="AP231" s="337"/>
      <c r="AQ231" s="337"/>
      <c r="AR231" s="337"/>
      <c r="AS231" s="337"/>
    </row>
    <row r="232" spans="1:45" hidden="1">
      <c r="A232" s="337"/>
      <c r="B232" s="337"/>
      <c r="C232" s="337"/>
      <c r="D232" s="337"/>
      <c r="E232" s="337"/>
      <c r="F232" s="337"/>
      <c r="G232" s="337"/>
      <c r="H232" s="337"/>
      <c r="I232" s="37"/>
      <c r="J232" s="337"/>
      <c r="K232" s="337"/>
      <c r="L232" s="337"/>
      <c r="M232" s="337"/>
      <c r="N232" s="337"/>
      <c r="O232" s="337"/>
      <c r="P232" s="337"/>
      <c r="Q232" s="337"/>
      <c r="R232" s="337"/>
      <c r="S232" s="337"/>
      <c r="T232" s="337"/>
      <c r="U232" s="337"/>
      <c r="V232" s="337"/>
      <c r="X232" s="337"/>
      <c r="Y232" s="337"/>
      <c r="Z232" s="337"/>
      <c r="AA232" s="337"/>
      <c r="AB232" s="337"/>
      <c r="AC232" s="337"/>
      <c r="AE232" s="337"/>
      <c r="AF232" s="337"/>
      <c r="AG232" s="337"/>
      <c r="AH232" s="337"/>
      <c r="AI232" s="337"/>
      <c r="AJ232" s="337"/>
      <c r="AL232" s="337"/>
      <c r="AM232" s="337"/>
      <c r="AN232" s="37"/>
      <c r="AO232" s="337"/>
      <c r="AP232" s="337"/>
      <c r="AQ232" s="337"/>
      <c r="AR232" s="337"/>
      <c r="AS232" s="337"/>
    </row>
    <row r="233" spans="1:45" hidden="1">
      <c r="A233" s="337"/>
      <c r="B233" s="337"/>
      <c r="C233" s="337"/>
      <c r="D233" s="337"/>
      <c r="E233" s="337"/>
      <c r="F233" s="337"/>
      <c r="G233" s="337"/>
      <c r="H233" s="337"/>
      <c r="I233" s="37"/>
      <c r="J233" s="337"/>
      <c r="K233" s="337"/>
      <c r="L233" s="337"/>
      <c r="M233" s="337"/>
      <c r="N233" s="337"/>
      <c r="O233" s="337"/>
      <c r="P233" s="337"/>
      <c r="Q233" s="337"/>
      <c r="R233" s="337"/>
      <c r="S233" s="337"/>
      <c r="T233" s="337"/>
      <c r="U233" s="337"/>
      <c r="V233" s="337"/>
      <c r="X233" s="337"/>
      <c r="Y233" s="337"/>
      <c r="Z233" s="337"/>
      <c r="AA233" s="337"/>
      <c r="AB233" s="337"/>
      <c r="AC233" s="337"/>
      <c r="AE233" s="337"/>
      <c r="AF233" s="337"/>
      <c r="AG233" s="337"/>
      <c r="AH233" s="337"/>
      <c r="AI233" s="337"/>
      <c r="AJ233" s="337"/>
      <c r="AL233" s="337"/>
      <c r="AM233" s="337"/>
      <c r="AN233" s="37"/>
      <c r="AO233" s="337"/>
      <c r="AP233" s="337"/>
      <c r="AQ233" s="337"/>
      <c r="AR233" s="337"/>
      <c r="AS233" s="337"/>
    </row>
    <row r="234" spans="1:45" hidden="1">
      <c r="A234" s="337"/>
      <c r="B234" s="337"/>
      <c r="C234" s="337"/>
      <c r="D234" s="337"/>
      <c r="E234" s="337"/>
      <c r="F234" s="337"/>
      <c r="G234" s="337"/>
      <c r="H234" s="337"/>
      <c r="I234" s="37"/>
      <c r="J234" s="337"/>
      <c r="K234" s="337"/>
      <c r="L234" s="337"/>
      <c r="M234" s="337"/>
      <c r="N234" s="337"/>
      <c r="O234" s="337"/>
      <c r="P234" s="337"/>
      <c r="Q234" s="337"/>
      <c r="R234" s="337"/>
      <c r="S234" s="337"/>
      <c r="T234" s="337"/>
      <c r="U234" s="337"/>
      <c r="V234" s="337"/>
      <c r="X234" s="337"/>
      <c r="Y234" s="337"/>
      <c r="Z234" s="337"/>
      <c r="AA234" s="337"/>
      <c r="AB234" s="337"/>
      <c r="AC234" s="337"/>
      <c r="AE234" s="337"/>
      <c r="AF234" s="337"/>
      <c r="AG234" s="337"/>
      <c r="AH234" s="337"/>
      <c r="AI234" s="337"/>
      <c r="AJ234" s="337"/>
      <c r="AL234" s="337"/>
      <c r="AM234" s="337"/>
      <c r="AN234" s="37"/>
      <c r="AO234" s="337"/>
      <c r="AP234" s="337"/>
      <c r="AQ234" s="337"/>
      <c r="AR234" s="337"/>
      <c r="AS234" s="337"/>
    </row>
    <row r="235" spans="1:45" hidden="1">
      <c r="A235" s="337"/>
      <c r="B235" s="337"/>
      <c r="C235" s="337"/>
      <c r="D235" s="337"/>
      <c r="E235" s="337"/>
      <c r="F235" s="337"/>
      <c r="G235" s="337"/>
      <c r="H235" s="337"/>
      <c r="I235" s="37"/>
      <c r="J235" s="337"/>
      <c r="K235" s="337"/>
      <c r="L235" s="337"/>
      <c r="M235" s="337"/>
      <c r="N235" s="337"/>
      <c r="O235" s="337"/>
      <c r="P235" s="337"/>
      <c r="Q235" s="337"/>
      <c r="R235" s="337"/>
      <c r="S235" s="337"/>
      <c r="T235" s="337"/>
      <c r="U235" s="337"/>
      <c r="V235" s="337"/>
      <c r="X235" s="337"/>
      <c r="Y235" s="337"/>
      <c r="Z235" s="337"/>
      <c r="AA235" s="337"/>
      <c r="AB235" s="337"/>
      <c r="AC235" s="337"/>
      <c r="AE235" s="337"/>
      <c r="AF235" s="337"/>
      <c r="AG235" s="337"/>
      <c r="AH235" s="337"/>
      <c r="AI235" s="337"/>
      <c r="AJ235" s="337"/>
      <c r="AL235" s="337"/>
      <c r="AM235" s="337"/>
      <c r="AN235" s="37"/>
      <c r="AO235" s="337"/>
      <c r="AP235" s="337"/>
      <c r="AQ235" s="337"/>
      <c r="AR235" s="337"/>
      <c r="AS235" s="337"/>
    </row>
    <row r="236" spans="1:45" hidden="1">
      <c r="A236" s="337"/>
      <c r="B236" s="337"/>
      <c r="C236" s="337"/>
      <c r="D236" s="337"/>
      <c r="E236" s="337"/>
      <c r="F236" s="337"/>
      <c r="G236" s="337"/>
      <c r="H236" s="337"/>
      <c r="I236" s="37"/>
      <c r="J236" s="337"/>
      <c r="K236" s="337"/>
      <c r="L236" s="337"/>
      <c r="M236" s="337"/>
      <c r="N236" s="337"/>
      <c r="O236" s="337"/>
      <c r="P236" s="337"/>
      <c r="Q236" s="337"/>
      <c r="R236" s="337"/>
      <c r="S236" s="337"/>
      <c r="T236" s="337"/>
      <c r="U236" s="337"/>
      <c r="V236" s="337"/>
      <c r="X236" s="337"/>
      <c r="Y236" s="337"/>
      <c r="Z236" s="337"/>
      <c r="AA236" s="337"/>
      <c r="AB236" s="337"/>
      <c r="AC236" s="337"/>
      <c r="AE236" s="337"/>
      <c r="AF236" s="337"/>
      <c r="AG236" s="337"/>
      <c r="AH236" s="337"/>
      <c r="AI236" s="337"/>
      <c r="AJ236" s="337"/>
      <c r="AL236" s="337"/>
      <c r="AM236" s="337"/>
      <c r="AN236" s="37"/>
      <c r="AO236" s="337"/>
      <c r="AP236" s="337"/>
      <c r="AQ236" s="337"/>
      <c r="AR236" s="337"/>
      <c r="AS236" s="337"/>
    </row>
    <row r="237" spans="1:45" hidden="1">
      <c r="A237" s="337"/>
      <c r="B237" s="337"/>
      <c r="C237" s="337"/>
      <c r="D237" s="337"/>
      <c r="E237" s="337"/>
      <c r="F237" s="337"/>
      <c r="G237" s="337"/>
      <c r="H237" s="337"/>
      <c r="I237" s="37"/>
      <c r="J237" s="337"/>
      <c r="K237" s="337"/>
      <c r="L237" s="337"/>
      <c r="M237" s="337"/>
      <c r="N237" s="337"/>
      <c r="O237" s="337"/>
      <c r="P237" s="337"/>
      <c r="Q237" s="337"/>
      <c r="R237" s="337"/>
      <c r="S237" s="337"/>
      <c r="T237" s="337"/>
      <c r="U237" s="337"/>
      <c r="V237" s="337"/>
      <c r="X237" s="337"/>
      <c r="Y237" s="337"/>
      <c r="Z237" s="337"/>
      <c r="AA237" s="337"/>
      <c r="AB237" s="337"/>
      <c r="AC237" s="337"/>
      <c r="AE237" s="337"/>
      <c r="AF237" s="337"/>
      <c r="AG237" s="337"/>
      <c r="AH237" s="337"/>
      <c r="AI237" s="337"/>
      <c r="AJ237" s="337"/>
      <c r="AL237" s="337"/>
      <c r="AM237" s="337"/>
      <c r="AN237" s="37"/>
      <c r="AO237" s="337"/>
      <c r="AP237" s="337"/>
      <c r="AQ237" s="337"/>
      <c r="AR237" s="337"/>
      <c r="AS237" s="337"/>
    </row>
    <row r="238" spans="1:45" hidden="1">
      <c r="A238" s="337"/>
      <c r="B238" s="337"/>
      <c r="C238" s="337"/>
      <c r="D238" s="337"/>
      <c r="E238" s="337"/>
      <c r="F238" s="337"/>
      <c r="G238" s="337"/>
      <c r="H238" s="337"/>
      <c r="I238" s="37"/>
      <c r="J238" s="337"/>
      <c r="K238" s="337"/>
      <c r="L238" s="337"/>
      <c r="M238" s="337"/>
      <c r="N238" s="337"/>
      <c r="O238" s="337"/>
      <c r="P238" s="337"/>
      <c r="Q238" s="337"/>
      <c r="R238" s="337"/>
      <c r="S238" s="337"/>
      <c r="T238" s="337"/>
      <c r="U238" s="337"/>
      <c r="V238" s="337"/>
      <c r="X238" s="337"/>
      <c r="Y238" s="337"/>
      <c r="Z238" s="337"/>
      <c r="AA238" s="337"/>
      <c r="AB238" s="337"/>
      <c r="AC238" s="337"/>
      <c r="AE238" s="337"/>
      <c r="AF238" s="337"/>
      <c r="AG238" s="337"/>
      <c r="AH238" s="337"/>
      <c r="AI238" s="337"/>
      <c r="AJ238" s="337"/>
      <c r="AL238" s="337"/>
      <c r="AM238" s="337"/>
      <c r="AN238" s="37"/>
      <c r="AO238" s="337"/>
      <c r="AP238" s="337"/>
      <c r="AQ238" s="337"/>
      <c r="AR238" s="337"/>
      <c r="AS238" s="337"/>
    </row>
    <row r="239" spans="1:45" hidden="1">
      <c r="I239" s="40"/>
    </row>
    <row r="240" spans="1:45" hidden="1">
      <c r="I240" s="40"/>
    </row>
    <row r="241" spans="9:9" hidden="1">
      <c r="I241" s="40"/>
    </row>
    <row r="242" spans="9:9" hidden="1">
      <c r="I242" s="40"/>
    </row>
    <row r="243" spans="9:9" hidden="1">
      <c r="I243" s="40"/>
    </row>
    <row r="244" spans="9:9" hidden="1">
      <c r="I244" s="40"/>
    </row>
    <row r="245" spans="9:9" hidden="1">
      <c r="I245" s="40"/>
    </row>
    <row r="246" spans="9:9" hidden="1">
      <c r="I246" s="40"/>
    </row>
    <row r="247" spans="9:9" hidden="1">
      <c r="I247" s="40"/>
    </row>
    <row r="248" spans="9:9" hidden="1">
      <c r="I248" s="40"/>
    </row>
    <row r="249" spans="9:9" hidden="1">
      <c r="I249" s="40"/>
    </row>
    <row r="250" spans="9:9" hidden="1">
      <c r="I250" s="40"/>
    </row>
    <row r="251" spans="9:9" hidden="1">
      <c r="I251" s="40"/>
    </row>
    <row r="252" spans="9:9" hidden="1">
      <c r="I252" s="40"/>
    </row>
    <row r="253" spans="9:9" hidden="1">
      <c r="I253" s="40"/>
    </row>
    <row r="254" spans="9:9" hidden="1">
      <c r="I254" s="40"/>
    </row>
    <row r="255" spans="9:9" hidden="1">
      <c r="I255" s="40"/>
    </row>
    <row r="256" spans="9:9" hidden="1">
      <c r="I256" s="40"/>
    </row>
    <row r="257" spans="9:9" hidden="1">
      <c r="I257" s="40"/>
    </row>
    <row r="258" spans="9:9" hidden="1">
      <c r="I258" s="40"/>
    </row>
    <row r="259" spans="9:9" hidden="1">
      <c r="I259" s="40"/>
    </row>
    <row r="260" spans="9:9" hidden="1">
      <c r="I260" s="40"/>
    </row>
    <row r="261" spans="9:9" hidden="1">
      <c r="I261" s="40"/>
    </row>
    <row r="262" spans="9:9" hidden="1">
      <c r="I262" s="40"/>
    </row>
    <row r="263" spans="9:9" hidden="1">
      <c r="I263" s="40"/>
    </row>
    <row r="264" spans="9:9" hidden="1">
      <c r="I264" s="40"/>
    </row>
    <row r="265" spans="9:9" hidden="1">
      <c r="I265" s="40"/>
    </row>
    <row r="266" spans="9:9" hidden="1">
      <c r="I266" s="40"/>
    </row>
    <row r="267" spans="9:9" hidden="1"/>
    <row r="268" spans="9:9" hidden="1"/>
    <row r="269" spans="9:9" hidden="1"/>
    <row r="270" spans="9:9" hidden="1"/>
    <row r="271" spans="9:9" hidden="1"/>
    <row r="272" spans="9:9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spans="40:40" hidden="1"/>
    <row r="290" spans="40:40" hidden="1"/>
    <row r="291" spans="40:40" hidden="1"/>
    <row r="292" spans="40:40" hidden="1"/>
    <row r="293" spans="40:40" hidden="1"/>
    <row r="294" spans="40:40" hidden="1"/>
    <row r="295" spans="40:40" s="49" customFormat="1">
      <c r="AN295" s="44"/>
    </row>
    <row r="296" spans="40:40" s="49" customFormat="1" hidden="1">
      <c r="AN296" s="44"/>
    </row>
    <row r="297" spans="40:40" hidden="1"/>
    <row r="298" spans="40:40" hidden="1"/>
    <row r="299" spans="40:40" hidden="1"/>
    <row r="300" spans="40:40" hidden="1"/>
    <row r="301" spans="40:40" hidden="1"/>
    <row r="302" spans="40:40" hidden="1"/>
    <row r="303" spans="40:40" hidden="1"/>
    <row r="304" spans="40:40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</sheetData>
  <sheetProtection password="CF4B" sheet="1" objects="1" scenarios="1" formatCells="0" formatColumns="0" formatRows="0"/>
  <mergeCells count="98">
    <mergeCell ref="AP28:AR28"/>
    <mergeCell ref="AL10:AR10"/>
    <mergeCell ref="Z13:AD13"/>
    <mergeCell ref="AL13:AR13"/>
    <mergeCell ref="Z11:AD11"/>
    <mergeCell ref="AL11:AR11"/>
    <mergeCell ref="Z12:AD12"/>
    <mergeCell ref="AL12:AR12"/>
    <mergeCell ref="Z10:AD10"/>
    <mergeCell ref="AM29:AO29"/>
    <mergeCell ref="Z14:AD14"/>
    <mergeCell ref="AL14:AR14"/>
    <mergeCell ref="Z15:AD15"/>
    <mergeCell ref="AL15:AR15"/>
    <mergeCell ref="Z16:AD16"/>
    <mergeCell ref="AL16:AR16"/>
    <mergeCell ref="Z17:AD17"/>
    <mergeCell ref="AL17:AR17"/>
    <mergeCell ref="AL22:AR22"/>
    <mergeCell ref="Y7:AF7"/>
    <mergeCell ref="AJ7:AR7"/>
    <mergeCell ref="Z20:AD20"/>
    <mergeCell ref="Z21:AD21"/>
    <mergeCell ref="AL20:AR20"/>
    <mergeCell ref="AL21:AR21"/>
    <mergeCell ref="Z18:AD18"/>
    <mergeCell ref="Z9:AD9"/>
    <mergeCell ref="AL9:AR9"/>
    <mergeCell ref="AM27:AO27"/>
    <mergeCell ref="AL18:AR18"/>
    <mergeCell ref="Z8:AD8"/>
    <mergeCell ref="AL8:AR8"/>
    <mergeCell ref="Z34:AD34"/>
    <mergeCell ref="AN34:AR34"/>
    <mergeCell ref="Z19:AD19"/>
    <mergeCell ref="AL19:AR19"/>
    <mergeCell ref="AN25:AR25"/>
    <mergeCell ref="Z25:AD25"/>
    <mergeCell ref="AO43:AR43"/>
    <mergeCell ref="AL41:AM41"/>
    <mergeCell ref="Z22:AD22"/>
    <mergeCell ref="D27:AL27"/>
    <mergeCell ref="AN23:AR23"/>
    <mergeCell ref="Z32:AD32"/>
    <mergeCell ref="AN32:AR32"/>
    <mergeCell ref="AP29:AR29"/>
    <mergeCell ref="AL30:AM30"/>
    <mergeCell ref="AP27:AR27"/>
    <mergeCell ref="D35:K35"/>
    <mergeCell ref="AN24:AR24"/>
    <mergeCell ref="Z24:AD24"/>
    <mergeCell ref="Z26:AD26"/>
    <mergeCell ref="AN26:AR26"/>
    <mergeCell ref="Z30:AD30"/>
    <mergeCell ref="Z31:AD31"/>
    <mergeCell ref="AN31:AR31"/>
    <mergeCell ref="Z33:AD33"/>
    <mergeCell ref="AN33:AR33"/>
    <mergeCell ref="AL24:AM24"/>
    <mergeCell ref="AL26:AM26"/>
    <mergeCell ref="Z35:AD35"/>
    <mergeCell ref="AN35:AR35"/>
    <mergeCell ref="AL34:AM34"/>
    <mergeCell ref="AL35:AM35"/>
    <mergeCell ref="AL32:AM32"/>
    <mergeCell ref="AL33:AM33"/>
    <mergeCell ref="AL31:AM31"/>
    <mergeCell ref="D28:AO28"/>
    <mergeCell ref="AB41:AF41"/>
    <mergeCell ref="AL48:AM48"/>
    <mergeCell ref="AL45:AM45"/>
    <mergeCell ref="AG43:AJ43"/>
    <mergeCell ref="T37:X37"/>
    <mergeCell ref="AN30:AR30"/>
    <mergeCell ref="AL37:AM37"/>
    <mergeCell ref="AO37:AR37"/>
    <mergeCell ref="AL44:AM44"/>
    <mergeCell ref="AO41:AR41"/>
    <mergeCell ref="AO44:AR44"/>
    <mergeCell ref="AO45:AR45"/>
    <mergeCell ref="AO48:AR48"/>
    <mergeCell ref="AO38:AR38"/>
    <mergeCell ref="AO39:AR39"/>
    <mergeCell ref="AL39:AM39"/>
    <mergeCell ref="AL38:AM38"/>
    <mergeCell ref="AO40:AR40"/>
    <mergeCell ref="AO42:AR42"/>
    <mergeCell ref="AL43:AN43"/>
    <mergeCell ref="S2:AT2"/>
    <mergeCell ref="A2:R2"/>
    <mergeCell ref="AL49:AM49"/>
    <mergeCell ref="AL51:AM51"/>
    <mergeCell ref="AB48:AC48"/>
    <mergeCell ref="AL42:AM42"/>
    <mergeCell ref="AF47:AI47"/>
    <mergeCell ref="AB47:AC47"/>
    <mergeCell ref="AF48:AI48"/>
    <mergeCell ref="AO51:AR51"/>
  </mergeCells>
  <phoneticPr fontId="20" type="noConversion"/>
  <hyperlinks>
    <hyperlink ref="A2:C2" location="MainMenu!A1" display="MainMenu!A1"/>
  </hyperlinks>
  <pageMargins left="0" right="0" top="1.25" bottom="1" header="0.5" footer="0.9"/>
  <pageSetup paperSize="9" scale="79" orientation="portrait" verticalDpi="12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E361"/>
  <sheetViews>
    <sheetView topLeftCell="A2" zoomScale="55" zoomScaleNormal="80" workbookViewId="0">
      <pane ySplit="1" topLeftCell="A3" activePane="bottomLeft" state="frozen"/>
      <selection activeCell="A2" sqref="A2:O2"/>
      <selection pane="bottomLeft" activeCell="A2" sqref="A2:R2"/>
    </sheetView>
  </sheetViews>
  <sheetFormatPr defaultColWidth="0" defaultRowHeight="15" zeroHeight="1"/>
  <cols>
    <col min="1" max="1" width="2.5" style="19" customWidth="1"/>
    <col min="2" max="2" width="3.25" style="19" customWidth="1"/>
    <col min="3" max="4" width="2.625" style="19" customWidth="1"/>
    <col min="5" max="5" width="2.5" style="19" customWidth="1"/>
    <col min="6" max="21" width="2.625" style="19" customWidth="1"/>
    <col min="22" max="22" width="2.75" style="19" customWidth="1"/>
    <col min="23" max="23" width="2.125" style="19" customWidth="1"/>
    <col min="24" max="25" width="2.625" style="19" customWidth="1"/>
    <col min="26" max="26" width="3.625" style="19" customWidth="1"/>
    <col min="27" max="27" width="2.75" style="19" customWidth="1"/>
    <col min="28" max="29" width="2.625" style="19" customWidth="1"/>
    <col min="30" max="30" width="0.5" style="19" customWidth="1"/>
    <col min="31" max="32" width="3.625" style="19" customWidth="1"/>
    <col min="33" max="33" width="3" style="19" customWidth="1"/>
    <col min="34" max="34" width="3.25" style="19" customWidth="1"/>
    <col min="35" max="36" width="2.625" style="19" customWidth="1"/>
    <col min="37" max="37" width="1.75" style="19" customWidth="1"/>
    <col min="38" max="39" width="2.625" style="19" customWidth="1"/>
    <col min="40" max="40" width="2.625" style="40" customWidth="1"/>
    <col min="41" max="45" width="2.625" style="19" customWidth="1"/>
    <col min="46" max="46" width="0.5" style="19" customWidth="1"/>
    <col min="47" max="49" width="2.125" style="19" hidden="1" customWidth="1"/>
    <col min="50" max="50" width="0.5" style="19" hidden="1" customWidth="1"/>
    <col min="51" max="187" width="2.125" style="19" hidden="1" customWidth="1"/>
    <col min="188" max="16384" width="0" style="19" hidden="1"/>
  </cols>
  <sheetData>
    <row r="1" spans="1:46">
      <c r="A1" s="17">
        <v>1</v>
      </c>
      <c r="B1" s="17">
        <v>2</v>
      </c>
      <c r="C1" s="17">
        <v>3</v>
      </c>
      <c r="D1" s="17">
        <v>4</v>
      </c>
      <c r="E1" s="17">
        <v>5</v>
      </c>
      <c r="F1" s="17">
        <v>6</v>
      </c>
      <c r="G1" s="17">
        <v>7</v>
      </c>
      <c r="H1" s="17">
        <v>8</v>
      </c>
      <c r="I1" s="17">
        <v>9</v>
      </c>
      <c r="J1" s="17">
        <v>10</v>
      </c>
      <c r="K1" s="17">
        <v>11</v>
      </c>
      <c r="L1" s="17">
        <v>12</v>
      </c>
      <c r="M1" s="17">
        <v>13</v>
      </c>
      <c r="N1" s="17">
        <v>14</v>
      </c>
      <c r="O1" s="17">
        <v>15</v>
      </c>
      <c r="P1" s="17">
        <v>16</v>
      </c>
      <c r="Q1" s="17">
        <v>17</v>
      </c>
      <c r="R1" s="17">
        <v>18</v>
      </c>
      <c r="S1" s="17">
        <v>19</v>
      </c>
      <c r="T1" s="17">
        <v>20</v>
      </c>
      <c r="U1" s="17">
        <v>21</v>
      </c>
      <c r="V1" s="17">
        <v>22</v>
      </c>
      <c r="W1" s="17"/>
      <c r="X1" s="17">
        <v>23</v>
      </c>
      <c r="Y1" s="17">
        <v>24</v>
      </c>
      <c r="Z1" s="17">
        <v>25</v>
      </c>
      <c r="AA1" s="17">
        <v>26</v>
      </c>
      <c r="AB1" s="17">
        <v>27</v>
      </c>
      <c r="AC1" s="17">
        <v>28</v>
      </c>
      <c r="AD1" s="17"/>
      <c r="AE1" s="17">
        <v>29</v>
      </c>
      <c r="AF1" s="17">
        <v>30</v>
      </c>
      <c r="AG1" s="17">
        <v>31</v>
      </c>
      <c r="AH1" s="17">
        <v>32</v>
      </c>
      <c r="AI1" s="17">
        <v>33</v>
      </c>
      <c r="AJ1" s="17">
        <v>34</v>
      </c>
      <c r="AK1" s="17"/>
      <c r="AL1" s="17">
        <v>35</v>
      </c>
      <c r="AM1" s="17">
        <v>36</v>
      </c>
      <c r="AN1" s="17">
        <v>37</v>
      </c>
      <c r="AO1" s="17">
        <v>38</v>
      </c>
      <c r="AP1" s="17">
        <v>39</v>
      </c>
      <c r="AQ1" s="17">
        <v>40</v>
      </c>
      <c r="AR1" s="17">
        <v>41</v>
      </c>
      <c r="AS1" s="17">
        <v>42</v>
      </c>
      <c r="AT1" s="17"/>
    </row>
    <row r="2" spans="1:46" s="16" customFormat="1" ht="46.5" customHeight="1">
      <c r="A2" s="1066" t="s">
        <v>58</v>
      </c>
      <c r="B2" s="1066"/>
      <c r="C2" s="1066"/>
      <c r="D2" s="1066"/>
      <c r="E2" s="1066"/>
      <c r="F2" s="1066"/>
      <c r="G2" s="1066"/>
      <c r="H2" s="1066"/>
      <c r="I2" s="1066"/>
      <c r="J2" s="1066"/>
      <c r="K2" s="1066"/>
      <c r="L2" s="1066"/>
      <c r="M2" s="1066"/>
      <c r="N2" s="1066"/>
      <c r="O2" s="1066"/>
      <c r="P2" s="1066"/>
      <c r="Q2" s="1066"/>
      <c r="R2" s="1066"/>
      <c r="S2" s="1065" t="s">
        <v>414</v>
      </c>
      <c r="T2" s="1065"/>
      <c r="U2" s="1065"/>
      <c r="V2" s="1065"/>
      <c r="W2" s="1065"/>
      <c r="X2" s="1065"/>
      <c r="Y2" s="1065"/>
      <c r="Z2" s="1065"/>
      <c r="AA2" s="1065"/>
      <c r="AB2" s="1065"/>
      <c r="AC2" s="1065"/>
      <c r="AD2" s="1065"/>
      <c r="AE2" s="1065"/>
      <c r="AF2" s="1065"/>
      <c r="AG2" s="1065"/>
      <c r="AH2" s="1065"/>
      <c r="AI2" s="1065"/>
      <c r="AJ2" s="1065"/>
      <c r="AK2" s="1065"/>
      <c r="AL2" s="1065"/>
      <c r="AM2" s="1065"/>
      <c r="AN2" s="1065"/>
      <c r="AO2" s="1065"/>
      <c r="AP2" s="1065"/>
      <c r="AQ2" s="1065"/>
      <c r="AR2" s="1065"/>
      <c r="AS2" s="1065"/>
      <c r="AT2" s="1065"/>
    </row>
    <row r="3" spans="1:46" s="33" customFormat="1" ht="18.95" customHeight="1">
      <c r="A3" s="21"/>
      <c r="B3" s="25"/>
      <c r="C3" s="21"/>
      <c r="D3" s="21"/>
      <c r="E3" s="21"/>
      <c r="F3" s="21"/>
      <c r="G3" s="21"/>
      <c r="H3" s="26"/>
      <c r="I3" s="21"/>
      <c r="J3" s="21"/>
      <c r="K3" s="21"/>
      <c r="L3" s="26"/>
      <c r="M3" s="26"/>
      <c r="N3" s="21"/>
      <c r="O3" s="21"/>
      <c r="P3" s="21"/>
      <c r="Q3" s="21"/>
      <c r="R3" s="21"/>
      <c r="S3" s="21"/>
      <c r="T3" s="21"/>
      <c r="U3" s="21"/>
      <c r="V3" s="22"/>
      <c r="W3" s="22"/>
      <c r="X3" s="21"/>
      <c r="Y3" s="21"/>
      <c r="Z3" s="21"/>
      <c r="AA3" s="21"/>
      <c r="AB3" s="26"/>
      <c r="AC3" s="26"/>
      <c r="AD3" s="22"/>
      <c r="AE3" s="21"/>
      <c r="AF3" s="21"/>
      <c r="AG3" s="21"/>
      <c r="AH3" s="21"/>
      <c r="AI3" s="21"/>
      <c r="AJ3" s="21"/>
      <c r="AK3" s="22"/>
      <c r="AL3" s="26"/>
      <c r="AM3" s="26"/>
      <c r="AN3" s="21"/>
      <c r="AO3" s="1046"/>
      <c r="AP3" s="1046"/>
      <c r="AQ3" s="1046"/>
      <c r="AR3" s="1046"/>
      <c r="AS3" s="21"/>
      <c r="AT3" s="18"/>
    </row>
    <row r="4" spans="1:46" s="78" customFormat="1">
      <c r="A4" s="22"/>
      <c r="B4" s="23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V4" s="22"/>
      <c r="W4" s="79" t="s">
        <v>119</v>
      </c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49"/>
    </row>
    <row r="5" spans="1:46" s="78" customFormat="1">
      <c r="A5" s="22"/>
      <c r="B5" s="23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79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49"/>
    </row>
    <row r="6" spans="1:46" s="348" customFormat="1" ht="48.75" customHeight="1">
      <c r="A6" s="346"/>
      <c r="B6" s="341"/>
      <c r="C6" s="809" t="s">
        <v>403</v>
      </c>
      <c r="D6" s="810"/>
      <c r="E6" s="811"/>
      <c r="F6" s="809" t="s">
        <v>408</v>
      </c>
      <c r="G6" s="810"/>
      <c r="H6" s="811"/>
      <c r="I6" s="809" t="s">
        <v>409</v>
      </c>
      <c r="J6" s="810"/>
      <c r="K6" s="810"/>
      <c r="L6" s="811"/>
      <c r="M6" s="821" t="s">
        <v>410</v>
      </c>
      <c r="N6" s="822"/>
      <c r="O6" s="822"/>
      <c r="P6" s="823"/>
      <c r="Q6" s="821" t="s">
        <v>404</v>
      </c>
      <c r="R6" s="822"/>
      <c r="S6" s="822"/>
      <c r="T6" s="823"/>
      <c r="U6" s="821" t="s">
        <v>411</v>
      </c>
      <c r="V6" s="822"/>
      <c r="W6" s="822"/>
      <c r="X6" s="822"/>
      <c r="Y6" s="822"/>
      <c r="Z6" s="823"/>
      <c r="AA6" s="821" t="s">
        <v>405</v>
      </c>
      <c r="AB6" s="822"/>
      <c r="AC6" s="822"/>
      <c r="AD6" s="822"/>
      <c r="AE6" s="823"/>
      <c r="AF6" s="821" t="s">
        <v>406</v>
      </c>
      <c r="AG6" s="822"/>
      <c r="AH6" s="822"/>
      <c r="AI6" s="822"/>
      <c r="AJ6" s="823"/>
      <c r="AK6" s="821" t="s">
        <v>407</v>
      </c>
      <c r="AL6" s="822"/>
      <c r="AM6" s="822"/>
      <c r="AN6" s="822"/>
      <c r="AO6" s="822"/>
      <c r="AP6" s="822"/>
      <c r="AQ6" s="823"/>
      <c r="AR6" s="346"/>
      <c r="AS6" s="346"/>
      <c r="AT6" s="347"/>
    </row>
    <row r="7" spans="1:46" s="78" customFormat="1" ht="21.75" customHeight="1">
      <c r="A7" s="22"/>
      <c r="B7" s="22"/>
      <c r="C7" s="794">
        <v>1</v>
      </c>
      <c r="D7" s="794"/>
      <c r="E7" s="794"/>
      <c r="F7" s="1089" t="str">
        <f>IF(Salary!F85&lt;=0," ",Salary!F85)</f>
        <v xml:space="preserve"> </v>
      </c>
      <c r="G7" s="1089"/>
      <c r="H7" s="1089"/>
      <c r="I7" s="1089" t="str">
        <f>IF(Salary!I85&lt;=0," ",Salary!I85)</f>
        <v xml:space="preserve"> </v>
      </c>
      <c r="J7" s="1089"/>
      <c r="K7" s="1089"/>
      <c r="L7" s="1089"/>
      <c r="M7" s="1089" t="str">
        <f>IF(Salary!M85&lt;=0," ",Salary!M85)</f>
        <v xml:space="preserve"> </v>
      </c>
      <c r="N7" s="1089"/>
      <c r="O7" s="1089"/>
      <c r="P7" s="1089"/>
      <c r="Q7" s="1089" t="str">
        <f>IF(Salary!Q85&lt;=0," ",Salary!Q85)</f>
        <v xml:space="preserve"> </v>
      </c>
      <c r="R7" s="1089"/>
      <c r="S7" s="1089"/>
      <c r="T7" s="1089"/>
      <c r="U7" s="1090" t="str">
        <f>IF(Salary!U85&lt;=0," ",Salary!U85)</f>
        <v>NA</v>
      </c>
      <c r="V7" s="1090"/>
      <c r="W7" s="1090"/>
      <c r="X7" s="1090"/>
      <c r="Y7" s="1090"/>
      <c r="Z7" s="1090"/>
      <c r="AA7" s="1090" t="str">
        <f>IF(Salary!I96&lt;=0," ",Salary!I96)</f>
        <v>NA</v>
      </c>
      <c r="AB7" s="1090"/>
      <c r="AC7" s="1090"/>
      <c r="AD7" s="1090"/>
      <c r="AE7" s="1090"/>
      <c r="AF7" s="1091" t="str">
        <f>IF(Salary!N96&lt;=0," ",Salary!N96)</f>
        <v>NA</v>
      </c>
      <c r="AG7" s="1091"/>
      <c r="AH7" s="1091"/>
      <c r="AI7" s="1091"/>
      <c r="AJ7" s="1091"/>
      <c r="AK7" s="1090" t="str">
        <f>IF(Salary!S96&lt;=0," ",Salary!S96)</f>
        <v>NA</v>
      </c>
      <c r="AL7" s="1090"/>
      <c r="AM7" s="1090"/>
      <c r="AN7" s="1090"/>
      <c r="AO7" s="1090"/>
      <c r="AP7" s="1090"/>
      <c r="AQ7" s="1090"/>
      <c r="AR7" s="22"/>
      <c r="AS7" s="22"/>
      <c r="AT7" s="49"/>
    </row>
    <row r="8" spans="1:46" s="78" customFormat="1" ht="21.75" customHeight="1">
      <c r="A8" s="22"/>
      <c r="B8" s="22"/>
      <c r="C8" s="794">
        <v>2</v>
      </c>
      <c r="D8" s="794"/>
      <c r="E8" s="794"/>
      <c r="F8" s="1089" t="str">
        <f>IF(Salary!F86&lt;=0," ",Salary!F86)</f>
        <v xml:space="preserve"> </v>
      </c>
      <c r="G8" s="1089"/>
      <c r="H8" s="1089"/>
      <c r="I8" s="1089" t="str">
        <f>IF(Salary!I86&lt;=0," ",Salary!I86)</f>
        <v xml:space="preserve"> </v>
      </c>
      <c r="J8" s="1089"/>
      <c r="K8" s="1089"/>
      <c r="L8" s="1089"/>
      <c r="M8" s="1089" t="str">
        <f>IF(Salary!M86&lt;=0," ",Salary!M86)</f>
        <v xml:space="preserve"> </v>
      </c>
      <c r="N8" s="1089"/>
      <c r="O8" s="1089"/>
      <c r="P8" s="1089"/>
      <c r="Q8" s="1089" t="str">
        <f>IF(Salary!Q86&lt;=0," ",Salary!Q86)</f>
        <v xml:space="preserve"> </v>
      </c>
      <c r="R8" s="1089"/>
      <c r="S8" s="1089"/>
      <c r="T8" s="1089"/>
      <c r="U8" s="1090" t="str">
        <f>IF(Salary!U86&lt;=0," ",Salary!U86)</f>
        <v xml:space="preserve"> </v>
      </c>
      <c r="V8" s="1090"/>
      <c r="W8" s="1090"/>
      <c r="X8" s="1090"/>
      <c r="Y8" s="1090"/>
      <c r="Z8" s="1090"/>
      <c r="AA8" s="1090" t="str">
        <f>IF(Salary!I97&lt;=0," ",Salary!I97)</f>
        <v xml:space="preserve"> </v>
      </c>
      <c r="AB8" s="1090"/>
      <c r="AC8" s="1090"/>
      <c r="AD8" s="1090"/>
      <c r="AE8" s="1090"/>
      <c r="AF8" s="1091" t="str">
        <f>IF(Salary!N97&lt;=0," ",Salary!N97)</f>
        <v xml:space="preserve"> </v>
      </c>
      <c r="AG8" s="1091"/>
      <c r="AH8" s="1091"/>
      <c r="AI8" s="1091"/>
      <c r="AJ8" s="1091"/>
      <c r="AK8" s="1090" t="str">
        <f>IF(Salary!S97&lt;=0," ",Salary!S97)</f>
        <v xml:space="preserve"> </v>
      </c>
      <c r="AL8" s="1090"/>
      <c r="AM8" s="1090"/>
      <c r="AN8" s="1090"/>
      <c r="AO8" s="1090"/>
      <c r="AP8" s="1090"/>
      <c r="AQ8" s="1090"/>
      <c r="AR8" s="22"/>
      <c r="AS8" s="22"/>
      <c r="AT8" s="49"/>
    </row>
    <row r="9" spans="1:46" s="78" customFormat="1" ht="21.75" customHeight="1">
      <c r="A9" s="22"/>
      <c r="B9" s="22"/>
      <c r="C9" s="794">
        <v>3</v>
      </c>
      <c r="D9" s="794"/>
      <c r="E9" s="794"/>
      <c r="F9" s="1089" t="str">
        <f>IF(Salary!F87&lt;=0," ",Salary!F87)</f>
        <v xml:space="preserve"> </v>
      </c>
      <c r="G9" s="1089"/>
      <c r="H9" s="1089"/>
      <c r="I9" s="1089" t="str">
        <f>IF(Salary!I87&lt;=0," ",Salary!I87)</f>
        <v xml:space="preserve"> </v>
      </c>
      <c r="J9" s="1089"/>
      <c r="K9" s="1089"/>
      <c r="L9" s="1089"/>
      <c r="M9" s="1089" t="str">
        <f>IF(Salary!M87&lt;=0," ",Salary!M87)</f>
        <v xml:space="preserve"> </v>
      </c>
      <c r="N9" s="1089"/>
      <c r="O9" s="1089"/>
      <c r="P9" s="1089"/>
      <c r="Q9" s="1089" t="str">
        <f>IF(Salary!Q87&lt;=0," ",Salary!Q87)</f>
        <v xml:space="preserve"> </v>
      </c>
      <c r="R9" s="1089"/>
      <c r="S9" s="1089"/>
      <c r="T9" s="1089"/>
      <c r="U9" s="1090" t="str">
        <f>IF(Salary!U87&lt;=0," ",Salary!U87)</f>
        <v xml:space="preserve"> </v>
      </c>
      <c r="V9" s="1090"/>
      <c r="W9" s="1090"/>
      <c r="X9" s="1090"/>
      <c r="Y9" s="1090"/>
      <c r="Z9" s="1090"/>
      <c r="AA9" s="1090" t="str">
        <f>IF(Salary!I98&lt;=0," ",Salary!I98)</f>
        <v xml:space="preserve"> </v>
      </c>
      <c r="AB9" s="1090"/>
      <c r="AC9" s="1090"/>
      <c r="AD9" s="1090"/>
      <c r="AE9" s="1090"/>
      <c r="AF9" s="1091" t="str">
        <f>IF(Salary!N98&lt;=0," ",Salary!N98)</f>
        <v xml:space="preserve"> </v>
      </c>
      <c r="AG9" s="1091"/>
      <c r="AH9" s="1091"/>
      <c r="AI9" s="1091"/>
      <c r="AJ9" s="1091"/>
      <c r="AK9" s="1090" t="str">
        <f>IF(Salary!S98&lt;=0," ",Salary!S98)</f>
        <v xml:space="preserve"> </v>
      </c>
      <c r="AL9" s="1090"/>
      <c r="AM9" s="1090"/>
      <c r="AN9" s="1090"/>
      <c r="AO9" s="1090"/>
      <c r="AP9" s="1090"/>
      <c r="AQ9" s="1090"/>
      <c r="AR9" s="22"/>
      <c r="AS9" s="22"/>
      <c r="AT9" s="49"/>
    </row>
    <row r="10" spans="1:46" s="78" customFormat="1" ht="21.75" customHeight="1">
      <c r="A10" s="22"/>
      <c r="B10" s="22"/>
      <c r="C10" s="794">
        <v>4</v>
      </c>
      <c r="D10" s="794"/>
      <c r="E10" s="794"/>
      <c r="F10" s="1089" t="str">
        <f>IF(Salary!F88&lt;=0," ",Salary!F88)</f>
        <v xml:space="preserve"> </v>
      </c>
      <c r="G10" s="1089"/>
      <c r="H10" s="1089"/>
      <c r="I10" s="1089" t="str">
        <f>IF(Salary!I88&lt;=0," ",Salary!I88)</f>
        <v xml:space="preserve"> </v>
      </c>
      <c r="J10" s="1089"/>
      <c r="K10" s="1089"/>
      <c r="L10" s="1089"/>
      <c r="M10" s="1089" t="str">
        <f>IF(Salary!M88&lt;=0," ",Salary!M88)</f>
        <v xml:space="preserve"> </v>
      </c>
      <c r="N10" s="1089"/>
      <c r="O10" s="1089"/>
      <c r="P10" s="1089"/>
      <c r="Q10" s="1089" t="str">
        <f>IF(Salary!Q88&lt;=0," ",Salary!Q88)</f>
        <v xml:space="preserve"> </v>
      </c>
      <c r="R10" s="1089"/>
      <c r="S10" s="1089"/>
      <c r="T10" s="1089"/>
      <c r="U10" s="1090" t="str">
        <f>IF(Salary!U88&lt;=0," ",Salary!U88)</f>
        <v xml:space="preserve"> </v>
      </c>
      <c r="V10" s="1090"/>
      <c r="W10" s="1090"/>
      <c r="X10" s="1090"/>
      <c r="Y10" s="1090"/>
      <c r="Z10" s="1090"/>
      <c r="AA10" s="1090" t="str">
        <f>IF(Salary!I99&lt;=0," ",Salary!I99)</f>
        <v xml:space="preserve"> </v>
      </c>
      <c r="AB10" s="1090"/>
      <c r="AC10" s="1090"/>
      <c r="AD10" s="1090"/>
      <c r="AE10" s="1090"/>
      <c r="AF10" s="1091" t="str">
        <f>IF(Salary!N99&lt;=0," ",Salary!N99)</f>
        <v xml:space="preserve"> </v>
      </c>
      <c r="AG10" s="1091"/>
      <c r="AH10" s="1091"/>
      <c r="AI10" s="1091"/>
      <c r="AJ10" s="1091"/>
      <c r="AK10" s="1090" t="str">
        <f>IF(Salary!S99&lt;=0," ",Salary!S99)</f>
        <v xml:space="preserve"> </v>
      </c>
      <c r="AL10" s="1090"/>
      <c r="AM10" s="1090"/>
      <c r="AN10" s="1090"/>
      <c r="AO10" s="1090"/>
      <c r="AP10" s="1090"/>
      <c r="AQ10" s="1090"/>
      <c r="AR10" s="22"/>
      <c r="AS10" s="22"/>
      <c r="AT10" s="49"/>
    </row>
    <row r="11" spans="1:46" s="78" customFormat="1" ht="21.75" customHeight="1">
      <c r="A11" s="22"/>
      <c r="B11" s="23"/>
      <c r="C11" s="794">
        <v>5</v>
      </c>
      <c r="D11" s="794"/>
      <c r="E11" s="794"/>
      <c r="F11" s="1089" t="str">
        <f>IF(Salary!F89&lt;=0," ",Salary!F89)</f>
        <v xml:space="preserve"> </v>
      </c>
      <c r="G11" s="1089"/>
      <c r="H11" s="1089"/>
      <c r="I11" s="1089" t="str">
        <f>IF(Salary!I89&lt;=0," ",Salary!I89)</f>
        <v xml:space="preserve"> </v>
      </c>
      <c r="J11" s="1089"/>
      <c r="K11" s="1089"/>
      <c r="L11" s="1089"/>
      <c r="M11" s="1089" t="str">
        <f>IF(Salary!M89&lt;=0," ",Salary!M89)</f>
        <v xml:space="preserve"> </v>
      </c>
      <c r="N11" s="1089"/>
      <c r="O11" s="1089"/>
      <c r="P11" s="1089"/>
      <c r="Q11" s="1089" t="str">
        <f>IF(Salary!Q89&lt;=0," ",Salary!Q89)</f>
        <v xml:space="preserve"> </v>
      </c>
      <c r="R11" s="1089"/>
      <c r="S11" s="1089"/>
      <c r="T11" s="1089"/>
      <c r="U11" s="1090" t="str">
        <f>IF(Salary!U89&lt;=0," ",Salary!U89)</f>
        <v xml:space="preserve"> </v>
      </c>
      <c r="V11" s="1090"/>
      <c r="W11" s="1090"/>
      <c r="X11" s="1090"/>
      <c r="Y11" s="1090"/>
      <c r="Z11" s="1090"/>
      <c r="AA11" s="1090" t="str">
        <f>IF(Salary!I100&lt;=0," ",Salary!I100)</f>
        <v xml:space="preserve"> </v>
      </c>
      <c r="AB11" s="1090"/>
      <c r="AC11" s="1090"/>
      <c r="AD11" s="1090"/>
      <c r="AE11" s="1090"/>
      <c r="AF11" s="1091" t="str">
        <f>IF(Salary!N100&lt;=0," ",Salary!N100)</f>
        <v xml:space="preserve"> </v>
      </c>
      <c r="AG11" s="1091"/>
      <c r="AH11" s="1091"/>
      <c r="AI11" s="1091"/>
      <c r="AJ11" s="1091"/>
      <c r="AK11" s="1090" t="str">
        <f>IF(Salary!S100&lt;=0," ",Salary!S100)</f>
        <v xml:space="preserve"> </v>
      </c>
      <c r="AL11" s="1090"/>
      <c r="AM11" s="1090"/>
      <c r="AN11" s="1090"/>
      <c r="AO11" s="1090"/>
      <c r="AP11" s="1090"/>
      <c r="AQ11" s="1090"/>
      <c r="AR11" s="22"/>
      <c r="AS11" s="22"/>
      <c r="AT11" s="49"/>
    </row>
    <row r="12" spans="1:46" s="78" customFormat="1" ht="21.75" customHeight="1">
      <c r="A12" s="22"/>
      <c r="B12" s="23"/>
      <c r="C12" s="794">
        <v>6</v>
      </c>
      <c r="D12" s="794"/>
      <c r="E12" s="794"/>
      <c r="F12" s="1089" t="str">
        <f>IF(Salary!F90&lt;=0," ",Salary!F90)</f>
        <v xml:space="preserve"> </v>
      </c>
      <c r="G12" s="1089"/>
      <c r="H12" s="1089"/>
      <c r="I12" s="1089" t="str">
        <f>IF(Salary!I90&lt;=0," ",Salary!I90)</f>
        <v xml:space="preserve"> </v>
      </c>
      <c r="J12" s="1089"/>
      <c r="K12" s="1089"/>
      <c r="L12" s="1089"/>
      <c r="M12" s="1089" t="str">
        <f>IF(Salary!M90&lt;=0," ",Salary!M90)</f>
        <v xml:space="preserve"> </v>
      </c>
      <c r="N12" s="1089"/>
      <c r="O12" s="1089"/>
      <c r="P12" s="1089"/>
      <c r="Q12" s="1089" t="str">
        <f>IF(Salary!Q90&lt;=0," ",Salary!Q90)</f>
        <v xml:space="preserve"> </v>
      </c>
      <c r="R12" s="1089"/>
      <c r="S12" s="1089"/>
      <c r="T12" s="1089"/>
      <c r="U12" s="1090" t="str">
        <f>IF(Salary!U90&lt;=0," ",Salary!U90)</f>
        <v xml:space="preserve"> </v>
      </c>
      <c r="V12" s="1090"/>
      <c r="W12" s="1090"/>
      <c r="X12" s="1090"/>
      <c r="Y12" s="1090"/>
      <c r="Z12" s="1090"/>
      <c r="AA12" s="1090" t="str">
        <f>IF(Salary!I101&lt;=0," ",Salary!I101)</f>
        <v xml:space="preserve"> </v>
      </c>
      <c r="AB12" s="1090"/>
      <c r="AC12" s="1090"/>
      <c r="AD12" s="1090"/>
      <c r="AE12" s="1090"/>
      <c r="AF12" s="1091" t="str">
        <f>IF(Salary!N101&lt;=0," ",Salary!N101)</f>
        <v xml:space="preserve"> </v>
      </c>
      <c r="AG12" s="1091"/>
      <c r="AH12" s="1091"/>
      <c r="AI12" s="1091"/>
      <c r="AJ12" s="1091"/>
      <c r="AK12" s="1090" t="str">
        <f>IF(Salary!S101&lt;=0," ",Salary!S101)</f>
        <v xml:space="preserve"> </v>
      </c>
      <c r="AL12" s="1090"/>
      <c r="AM12" s="1090"/>
      <c r="AN12" s="1090"/>
      <c r="AO12" s="1090"/>
      <c r="AP12" s="1090"/>
      <c r="AQ12" s="1090"/>
      <c r="AR12" s="22"/>
      <c r="AS12" s="22"/>
      <c r="AT12" s="49"/>
    </row>
    <row r="13" spans="1:46" s="78" customFormat="1" ht="21.75" customHeight="1">
      <c r="A13" s="22"/>
      <c r="B13" s="23"/>
      <c r="C13" s="794">
        <v>7</v>
      </c>
      <c r="D13" s="794"/>
      <c r="E13" s="794"/>
      <c r="F13" s="1089" t="str">
        <f>IF(Salary!F91&lt;=0," ",Salary!F91)</f>
        <v xml:space="preserve"> </v>
      </c>
      <c r="G13" s="1089"/>
      <c r="H13" s="1089"/>
      <c r="I13" s="1089" t="str">
        <f>IF(Salary!I91&lt;=0," ",Salary!I91)</f>
        <v xml:space="preserve"> </v>
      </c>
      <c r="J13" s="1089"/>
      <c r="K13" s="1089"/>
      <c r="L13" s="1089"/>
      <c r="M13" s="1089" t="str">
        <f>IF(Salary!M91&lt;=0," ",Salary!M91)</f>
        <v xml:space="preserve"> </v>
      </c>
      <c r="N13" s="1089"/>
      <c r="O13" s="1089"/>
      <c r="P13" s="1089"/>
      <c r="Q13" s="1089" t="str">
        <f>IF(Salary!Q91&lt;=0," ",Salary!Q91)</f>
        <v xml:space="preserve"> </v>
      </c>
      <c r="R13" s="1089"/>
      <c r="S13" s="1089"/>
      <c r="T13" s="1089"/>
      <c r="U13" s="1090" t="str">
        <f>IF(Salary!U91&lt;=0," ",Salary!U91)</f>
        <v xml:space="preserve"> </v>
      </c>
      <c r="V13" s="1090"/>
      <c r="W13" s="1090"/>
      <c r="X13" s="1090"/>
      <c r="Y13" s="1090"/>
      <c r="Z13" s="1090"/>
      <c r="AA13" s="1090" t="str">
        <f>IF(Salary!I102&lt;=0," ",Salary!I102)</f>
        <v xml:space="preserve"> </v>
      </c>
      <c r="AB13" s="1090"/>
      <c r="AC13" s="1090"/>
      <c r="AD13" s="1090"/>
      <c r="AE13" s="1090"/>
      <c r="AF13" s="1091" t="str">
        <f>IF(Salary!N102&lt;=0," ",Salary!N102)</f>
        <v xml:space="preserve"> </v>
      </c>
      <c r="AG13" s="1091"/>
      <c r="AH13" s="1091"/>
      <c r="AI13" s="1091"/>
      <c r="AJ13" s="1091"/>
      <c r="AK13" s="1090" t="str">
        <f>IF(Salary!S102&lt;=0," ",Salary!S102)</f>
        <v xml:space="preserve"> </v>
      </c>
      <c r="AL13" s="1090"/>
      <c r="AM13" s="1090"/>
      <c r="AN13" s="1090"/>
      <c r="AO13" s="1090"/>
      <c r="AP13" s="1090"/>
      <c r="AQ13" s="1090"/>
      <c r="AR13" s="22"/>
      <c r="AS13" s="22"/>
      <c r="AT13" s="49"/>
    </row>
    <row r="14" spans="1:46" s="78" customFormat="1" ht="21.75" customHeight="1">
      <c r="A14" s="22"/>
      <c r="B14" s="23"/>
      <c r="C14" s="794">
        <v>8</v>
      </c>
      <c r="D14" s="794"/>
      <c r="E14" s="794"/>
      <c r="F14" s="1089" t="str">
        <f>IF(Salary!F92&lt;=0," ",Salary!F92)</f>
        <v xml:space="preserve"> </v>
      </c>
      <c r="G14" s="1089"/>
      <c r="H14" s="1089"/>
      <c r="I14" s="1089" t="str">
        <f>IF(Salary!I92&lt;=0," ",Salary!I92)</f>
        <v xml:space="preserve"> </v>
      </c>
      <c r="J14" s="1089"/>
      <c r="K14" s="1089"/>
      <c r="L14" s="1089"/>
      <c r="M14" s="1089" t="str">
        <f>IF(Salary!M92&lt;=0," ",Salary!M92)</f>
        <v xml:space="preserve"> </v>
      </c>
      <c r="N14" s="1089"/>
      <c r="O14" s="1089"/>
      <c r="P14" s="1089"/>
      <c r="Q14" s="1089" t="str">
        <f>IF(Salary!Q92&lt;=0," ",Salary!Q92)</f>
        <v xml:space="preserve"> </v>
      </c>
      <c r="R14" s="1089"/>
      <c r="S14" s="1089"/>
      <c r="T14" s="1089"/>
      <c r="U14" s="1090" t="str">
        <f>IF(Salary!U92&lt;=0," ",Salary!U92)</f>
        <v xml:space="preserve"> </v>
      </c>
      <c r="V14" s="1090"/>
      <c r="W14" s="1090"/>
      <c r="X14" s="1090"/>
      <c r="Y14" s="1090"/>
      <c r="Z14" s="1090"/>
      <c r="AA14" s="1090" t="str">
        <f>IF(Salary!I103&lt;=0," ",Salary!I103)</f>
        <v xml:space="preserve"> </v>
      </c>
      <c r="AB14" s="1090"/>
      <c r="AC14" s="1090"/>
      <c r="AD14" s="1090"/>
      <c r="AE14" s="1090"/>
      <c r="AF14" s="1091" t="str">
        <f>IF(Salary!N103&lt;=0," ",Salary!N103)</f>
        <v xml:space="preserve"> </v>
      </c>
      <c r="AG14" s="1091"/>
      <c r="AH14" s="1091"/>
      <c r="AI14" s="1091"/>
      <c r="AJ14" s="1091"/>
      <c r="AK14" s="1090" t="str">
        <f>IF(Salary!S103&lt;=0," ",Salary!S103)</f>
        <v xml:space="preserve"> </v>
      </c>
      <c r="AL14" s="1090"/>
      <c r="AM14" s="1090"/>
      <c r="AN14" s="1090"/>
      <c r="AO14" s="1090"/>
      <c r="AP14" s="1090"/>
      <c r="AQ14" s="1090"/>
      <c r="AR14" s="22"/>
      <c r="AS14" s="22"/>
      <c r="AT14" s="49"/>
    </row>
    <row r="15" spans="1:46" s="78" customFormat="1" ht="21.75" customHeight="1">
      <c r="A15" s="22"/>
      <c r="B15" s="23"/>
      <c r="C15" s="794">
        <v>9</v>
      </c>
      <c r="D15" s="794"/>
      <c r="E15" s="794"/>
      <c r="F15" s="1089" t="str">
        <f>IF(Salary!F93&lt;=0," ",Salary!F93)</f>
        <v xml:space="preserve"> </v>
      </c>
      <c r="G15" s="1089"/>
      <c r="H15" s="1089"/>
      <c r="I15" s="1089" t="str">
        <f>IF(Salary!I93&lt;=0," ",Salary!I93)</f>
        <v xml:space="preserve"> </v>
      </c>
      <c r="J15" s="1089"/>
      <c r="K15" s="1089"/>
      <c r="L15" s="1089"/>
      <c r="M15" s="1089" t="str">
        <f>IF(Salary!M93&lt;=0," ",Salary!M93)</f>
        <v xml:space="preserve"> </v>
      </c>
      <c r="N15" s="1089"/>
      <c r="O15" s="1089"/>
      <c r="P15" s="1089"/>
      <c r="Q15" s="1089" t="str">
        <f>IF(Salary!Q93&lt;=0," ",Salary!Q93)</f>
        <v xml:space="preserve"> </v>
      </c>
      <c r="R15" s="1089"/>
      <c r="S15" s="1089"/>
      <c r="T15" s="1089"/>
      <c r="U15" s="1090" t="str">
        <f>IF(Salary!U93&lt;=0," ",Salary!U93)</f>
        <v xml:space="preserve"> </v>
      </c>
      <c r="V15" s="1090"/>
      <c r="W15" s="1090"/>
      <c r="X15" s="1090"/>
      <c r="Y15" s="1090"/>
      <c r="Z15" s="1090"/>
      <c r="AA15" s="1090" t="str">
        <f>IF(Salary!I104&lt;=0," ",Salary!I104)</f>
        <v xml:space="preserve"> </v>
      </c>
      <c r="AB15" s="1090"/>
      <c r="AC15" s="1090"/>
      <c r="AD15" s="1090"/>
      <c r="AE15" s="1090"/>
      <c r="AF15" s="1091" t="str">
        <f>IF(Salary!N104&lt;=0," ",Salary!N104)</f>
        <v xml:space="preserve"> </v>
      </c>
      <c r="AG15" s="1091"/>
      <c r="AH15" s="1091"/>
      <c r="AI15" s="1091"/>
      <c r="AJ15" s="1091"/>
      <c r="AK15" s="1090" t="str">
        <f>IF(Salary!S104&lt;=0," ",Salary!S104)</f>
        <v xml:space="preserve"> </v>
      </c>
      <c r="AL15" s="1090"/>
      <c r="AM15" s="1090"/>
      <c r="AN15" s="1090"/>
      <c r="AO15" s="1090"/>
      <c r="AP15" s="1090"/>
      <c r="AQ15" s="1090"/>
      <c r="AR15" s="22"/>
      <c r="AS15" s="22"/>
      <c r="AT15" s="49"/>
    </row>
    <row r="16" spans="1:46" s="78" customFormat="1" ht="21.75" customHeight="1">
      <c r="A16" s="22"/>
      <c r="B16" s="23"/>
      <c r="C16" s="794">
        <v>10</v>
      </c>
      <c r="D16" s="794"/>
      <c r="E16" s="794"/>
      <c r="F16" s="1089" t="str">
        <f>IF(Salary!F94&lt;=0," ",Salary!F94)</f>
        <v xml:space="preserve"> </v>
      </c>
      <c r="G16" s="1089"/>
      <c r="H16" s="1089"/>
      <c r="I16" s="1089" t="str">
        <f>IF(Salary!I94&lt;=0," ",Salary!I94)</f>
        <v xml:space="preserve"> </v>
      </c>
      <c r="J16" s="1089"/>
      <c r="K16" s="1089"/>
      <c r="L16" s="1089"/>
      <c r="M16" s="1089" t="str">
        <f>IF(Salary!M94&lt;=0," ",Salary!M94)</f>
        <v xml:space="preserve"> </v>
      </c>
      <c r="N16" s="1089"/>
      <c r="O16" s="1089"/>
      <c r="P16" s="1089"/>
      <c r="Q16" s="1089" t="str">
        <f>IF(Salary!Q94&lt;=0," ",Salary!Q94)</f>
        <v xml:space="preserve"> </v>
      </c>
      <c r="R16" s="1089"/>
      <c r="S16" s="1089"/>
      <c r="T16" s="1089"/>
      <c r="U16" s="1090" t="str">
        <f>IF(Salary!U94&lt;=0," ",Salary!U94)</f>
        <v xml:space="preserve"> </v>
      </c>
      <c r="V16" s="1090"/>
      <c r="W16" s="1090"/>
      <c r="X16" s="1090"/>
      <c r="Y16" s="1090"/>
      <c r="Z16" s="1090"/>
      <c r="AA16" s="1090" t="str">
        <f>IF(Salary!I105&lt;=0," ",Salary!I105)</f>
        <v xml:space="preserve"> </v>
      </c>
      <c r="AB16" s="1090"/>
      <c r="AC16" s="1090"/>
      <c r="AD16" s="1090"/>
      <c r="AE16" s="1090"/>
      <c r="AF16" s="1091" t="str">
        <f>IF(Salary!N105&lt;=0," ",Salary!N105)</f>
        <v xml:space="preserve"> </v>
      </c>
      <c r="AG16" s="1091"/>
      <c r="AH16" s="1091"/>
      <c r="AI16" s="1091"/>
      <c r="AJ16" s="1091"/>
      <c r="AK16" s="1090" t="str">
        <f>IF(Salary!S105&lt;=0," ",Salary!S105)</f>
        <v xml:space="preserve"> </v>
      </c>
      <c r="AL16" s="1090"/>
      <c r="AM16" s="1090"/>
      <c r="AN16" s="1090"/>
      <c r="AO16" s="1090"/>
      <c r="AP16" s="1090"/>
      <c r="AQ16" s="1090"/>
      <c r="AR16" s="22"/>
      <c r="AS16" s="22"/>
      <c r="AT16" s="49"/>
    </row>
    <row r="17" spans="1:46" s="337" customFormat="1">
      <c r="A17" s="22"/>
      <c r="B17" s="50"/>
      <c r="C17" s="431"/>
      <c r="D17" s="431"/>
      <c r="E17" s="431"/>
      <c r="F17" s="431"/>
      <c r="G17" s="431"/>
      <c r="H17" s="431"/>
      <c r="I17" s="432"/>
      <c r="J17" s="432"/>
      <c r="K17" s="432"/>
      <c r="L17" s="432"/>
      <c r="M17" s="432"/>
      <c r="N17" s="432"/>
      <c r="O17" s="432"/>
      <c r="P17" s="432"/>
      <c r="Q17" s="360"/>
      <c r="R17" s="360"/>
      <c r="S17" s="360"/>
      <c r="T17" s="360"/>
      <c r="U17" s="360"/>
      <c r="V17" s="360"/>
      <c r="W17" s="360"/>
      <c r="X17" s="360"/>
      <c r="Y17" s="360"/>
      <c r="Z17" s="360"/>
      <c r="AA17" s="360"/>
      <c r="AB17" s="360"/>
      <c r="AC17" s="360"/>
      <c r="AD17" s="360"/>
      <c r="AE17" s="360"/>
      <c r="AF17" s="360"/>
      <c r="AG17" s="360"/>
      <c r="AH17" s="360"/>
      <c r="AI17" s="360"/>
      <c r="AJ17" s="360"/>
      <c r="AK17" s="360"/>
      <c r="AL17" s="360"/>
      <c r="AM17" s="360"/>
      <c r="AN17" s="360"/>
      <c r="AO17" s="360"/>
      <c r="AP17" s="360"/>
      <c r="AQ17" s="360"/>
      <c r="AR17" s="22"/>
      <c r="AS17" s="22"/>
      <c r="AT17" s="22"/>
    </row>
    <row r="18" spans="1:46" s="78" customFormat="1">
      <c r="A18" s="22"/>
      <c r="B18" s="50"/>
      <c r="C18" s="361"/>
      <c r="D18" s="362"/>
      <c r="E18" s="362"/>
      <c r="F18" s="362"/>
      <c r="G18" s="362"/>
      <c r="H18" s="362"/>
      <c r="I18" s="361"/>
      <c r="J18" s="363"/>
      <c r="K18" s="432"/>
      <c r="L18" s="432"/>
      <c r="M18" s="432"/>
      <c r="N18" s="432"/>
      <c r="O18" s="432"/>
      <c r="P18" s="432"/>
      <c r="Q18" s="363"/>
      <c r="R18" s="50"/>
      <c r="S18" s="50"/>
      <c r="T18" s="360"/>
      <c r="U18" s="360"/>
      <c r="V18" s="360"/>
      <c r="W18" s="360"/>
      <c r="X18" s="360"/>
      <c r="Y18" s="360"/>
      <c r="Z18" s="360"/>
      <c r="AA18" s="360"/>
      <c r="AB18" s="360"/>
      <c r="AC18" s="360"/>
      <c r="AD18" s="360"/>
      <c r="AE18" s="360"/>
      <c r="AF18" s="360"/>
      <c r="AG18" s="360"/>
      <c r="AH18" s="360"/>
      <c r="AI18" s="360"/>
      <c r="AJ18" s="360"/>
      <c r="AK18" s="360"/>
      <c r="AL18" s="360"/>
      <c r="AM18" s="360"/>
      <c r="AN18" s="50"/>
      <c r="AO18" s="50"/>
      <c r="AP18" s="50"/>
      <c r="AQ18" s="50"/>
      <c r="AR18" s="22"/>
      <c r="AS18" s="22"/>
      <c r="AT18" s="49"/>
    </row>
    <row r="19" spans="1:46" s="78" customFormat="1">
      <c r="A19" s="22"/>
      <c r="B19" s="22"/>
      <c r="C19" s="343"/>
      <c r="D19" s="344"/>
      <c r="E19" s="344"/>
      <c r="F19" s="344"/>
      <c r="G19" s="344"/>
      <c r="H19" s="344"/>
      <c r="I19" s="343"/>
      <c r="J19" s="345"/>
      <c r="K19" s="433"/>
      <c r="L19" s="433"/>
      <c r="M19" s="433"/>
      <c r="N19" s="433"/>
      <c r="O19" s="433"/>
      <c r="P19" s="433"/>
      <c r="Q19" s="345"/>
      <c r="R19" s="22"/>
      <c r="S19" s="22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2"/>
      <c r="AO19" s="22"/>
      <c r="AP19" s="22"/>
      <c r="AQ19" s="22"/>
      <c r="AR19" s="22"/>
      <c r="AS19" s="22"/>
      <c r="AT19" s="49"/>
    </row>
    <row r="20" spans="1:46" s="78" customFormat="1" ht="3.75" customHeight="1">
      <c r="A20" s="21"/>
      <c r="B20" s="25"/>
      <c r="C20" s="21"/>
      <c r="D20" s="21"/>
      <c r="E20" s="21"/>
      <c r="F20" s="21"/>
      <c r="G20" s="21"/>
      <c r="H20" s="26"/>
      <c r="I20" s="21"/>
      <c r="J20" s="21"/>
      <c r="K20" s="21"/>
      <c r="L20" s="26"/>
      <c r="M20" s="26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6"/>
      <c r="AB20" s="26"/>
      <c r="AC20" s="21"/>
      <c r="AD20" s="21"/>
      <c r="AE20" s="21"/>
      <c r="AF20" s="21"/>
      <c r="AG20" s="21"/>
      <c r="AH20" s="21"/>
      <c r="AI20" s="26"/>
      <c r="AJ20" s="26"/>
      <c r="AK20" s="21"/>
      <c r="AL20" s="21"/>
      <c r="AM20" s="21"/>
      <c r="AN20" s="21"/>
      <c r="AO20" s="21"/>
      <c r="AP20" s="21"/>
      <c r="AQ20" s="21"/>
      <c r="AR20" s="22"/>
      <c r="AS20" s="22"/>
      <c r="AT20" s="49"/>
    </row>
    <row r="21" spans="1:46" s="78" customFormat="1" ht="18.75" customHeight="1">
      <c r="A21" s="21"/>
      <c r="B21" s="22"/>
      <c r="C21" s="53" t="s">
        <v>52</v>
      </c>
      <c r="D21" s="1080" t="s">
        <v>654</v>
      </c>
      <c r="E21" s="1080"/>
      <c r="F21" s="1080"/>
      <c r="G21" s="1080"/>
      <c r="H21" s="1080"/>
      <c r="I21" s="1080"/>
      <c r="J21" s="1080"/>
      <c r="K21" s="1080"/>
      <c r="L21" s="1080"/>
      <c r="M21" s="1080"/>
      <c r="N21" s="1080"/>
      <c r="O21" s="1080"/>
      <c r="P21" s="1080"/>
      <c r="Q21" s="1080"/>
      <c r="R21" s="1080"/>
      <c r="S21" s="1080"/>
      <c r="T21" s="1080"/>
      <c r="U21" s="1080"/>
      <c r="V21" s="1081" t="s">
        <v>651</v>
      </c>
      <c r="W21" s="1081"/>
      <c r="X21" s="1081"/>
      <c r="Y21" s="1081"/>
      <c r="Z21" s="54" t="s">
        <v>132</v>
      </c>
      <c r="AA21" s="1080" t="s">
        <v>653</v>
      </c>
      <c r="AB21" s="1080"/>
      <c r="AC21" s="1080"/>
      <c r="AD21" s="1080"/>
      <c r="AE21" s="1080"/>
      <c r="AF21" s="1080"/>
      <c r="AG21" s="1080"/>
      <c r="AH21" s="1080"/>
      <c r="AI21" s="1080"/>
      <c r="AJ21" s="1080"/>
      <c r="AK21" s="1080"/>
      <c r="AL21" s="1080"/>
      <c r="AM21" s="1080"/>
      <c r="AN21" s="1080"/>
      <c r="AO21" s="1080"/>
      <c r="AP21" s="21"/>
      <c r="AQ21" s="21"/>
      <c r="AR21" s="22"/>
      <c r="AS21" s="22"/>
      <c r="AT21" s="49"/>
    </row>
    <row r="22" spans="1:46" s="78" customFormat="1" ht="17.25" customHeight="1">
      <c r="A22" s="21"/>
      <c r="B22" s="22"/>
      <c r="C22" s="53" t="s">
        <v>120</v>
      </c>
      <c r="D22" s="53"/>
      <c r="E22" s="53"/>
      <c r="F22" s="53"/>
      <c r="G22" s="53"/>
      <c r="H22" s="54"/>
      <c r="I22" s="53"/>
      <c r="J22" s="53"/>
      <c r="K22" s="53"/>
      <c r="L22" s="54"/>
      <c r="M22" s="1084" t="s">
        <v>652</v>
      </c>
      <c r="N22" s="1084"/>
      <c r="O22" s="1084"/>
      <c r="P22" s="1084"/>
      <c r="Q22" s="1084"/>
      <c r="R22" s="1084"/>
      <c r="S22" s="1084"/>
      <c r="T22" s="1084"/>
      <c r="U22" s="1084"/>
      <c r="V22" s="1084"/>
      <c r="W22" s="53" t="s">
        <v>154</v>
      </c>
      <c r="X22" s="22"/>
      <c r="Y22" s="22"/>
      <c r="Z22" s="53"/>
      <c r="AA22" s="54"/>
      <c r="AB22" s="54"/>
      <c r="AC22" s="21"/>
      <c r="AD22" s="21"/>
      <c r="AE22" s="21"/>
      <c r="AF22" s="21"/>
      <c r="AG22" s="21"/>
      <c r="AH22" s="21"/>
      <c r="AI22" s="26"/>
      <c r="AJ22" s="26"/>
      <c r="AK22" s="21"/>
      <c r="AL22" s="21"/>
      <c r="AM22" s="21"/>
      <c r="AN22" s="21"/>
      <c r="AO22" s="21"/>
      <c r="AP22" s="21"/>
      <c r="AQ22" s="21"/>
      <c r="AR22" s="22"/>
      <c r="AS22" s="22"/>
      <c r="AT22" s="49"/>
    </row>
    <row r="23" spans="1:46" s="78" customFormat="1">
      <c r="A23" s="22"/>
      <c r="B23" s="22"/>
      <c r="C23" s="1085" t="s">
        <v>468</v>
      </c>
      <c r="D23" s="1085"/>
      <c r="E23" s="1085"/>
      <c r="F23" s="1085"/>
      <c r="G23" s="1085"/>
      <c r="H23" s="1085"/>
      <c r="I23" s="1085"/>
      <c r="J23" s="1085"/>
      <c r="K23" s="1085"/>
      <c r="L23" s="1085"/>
      <c r="M23" s="1085"/>
      <c r="N23" s="1085"/>
      <c r="O23" s="1085"/>
      <c r="P23" s="1085"/>
      <c r="Q23" s="1085"/>
      <c r="R23" s="1085"/>
      <c r="S23" s="1085"/>
      <c r="T23" s="1085"/>
      <c r="U23" s="1085"/>
      <c r="V23" s="1085"/>
      <c r="W23" s="1085"/>
      <c r="X23" s="1085"/>
      <c r="Y23" s="1085"/>
      <c r="Z23" s="1085"/>
      <c r="AA23" s="1085"/>
      <c r="AB23" s="53" t="s">
        <v>155</v>
      </c>
      <c r="AC23" s="21"/>
      <c r="AD23" s="22"/>
      <c r="AE23" s="21"/>
      <c r="AF23" s="21"/>
      <c r="AG23" s="21"/>
      <c r="AH23" s="21"/>
      <c r="AI23" s="26"/>
      <c r="AJ23" s="26"/>
      <c r="AK23" s="21"/>
      <c r="AL23" s="21"/>
      <c r="AM23" s="21"/>
      <c r="AN23" s="21"/>
      <c r="AO23" s="21"/>
      <c r="AP23" s="21"/>
      <c r="AQ23" s="21"/>
      <c r="AR23" s="22"/>
      <c r="AS23" s="22"/>
      <c r="AT23" s="49"/>
    </row>
    <row r="24" spans="1:46" s="78" customFormat="1">
      <c r="A24" s="22"/>
      <c r="B24" s="22"/>
      <c r="C24" s="53" t="s">
        <v>156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4"/>
      <c r="AB24" s="54"/>
      <c r="AC24" s="21"/>
      <c r="AD24" s="21"/>
      <c r="AE24" s="21"/>
      <c r="AF24" s="21"/>
      <c r="AG24" s="21"/>
      <c r="AH24" s="21"/>
      <c r="AI24" s="26"/>
      <c r="AJ24" s="26"/>
      <c r="AK24" s="21"/>
      <c r="AL24" s="21"/>
      <c r="AM24" s="21"/>
      <c r="AN24" s="21"/>
      <c r="AO24" s="21"/>
      <c r="AP24" s="21"/>
      <c r="AQ24" s="21"/>
      <c r="AR24" s="22"/>
      <c r="AS24" s="22"/>
      <c r="AT24" s="49"/>
    </row>
    <row r="25" spans="1:46" s="78" customFormat="1">
      <c r="A25" s="22"/>
      <c r="B25" s="22"/>
      <c r="C25" s="53" t="s">
        <v>121</v>
      </c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4"/>
      <c r="AB25" s="54"/>
      <c r="AC25" s="21"/>
      <c r="AD25" s="21"/>
      <c r="AE25" s="21"/>
      <c r="AF25" s="21"/>
      <c r="AG25" s="21"/>
      <c r="AH25" s="21"/>
      <c r="AI25" s="26"/>
      <c r="AJ25" s="26"/>
      <c r="AK25" s="21"/>
      <c r="AL25" s="21"/>
      <c r="AM25" s="21"/>
      <c r="AN25" s="21"/>
      <c r="AO25" s="21"/>
      <c r="AP25" s="21"/>
      <c r="AQ25" s="21"/>
      <c r="AR25" s="22"/>
      <c r="AS25" s="22"/>
      <c r="AT25" s="49"/>
    </row>
    <row r="26" spans="1:46" s="78" customFormat="1" ht="3.75" customHeight="1">
      <c r="A26" s="22"/>
      <c r="B26" s="22"/>
      <c r="C26" s="22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6"/>
      <c r="AB26" s="26"/>
      <c r="AC26" s="21"/>
      <c r="AD26" s="21"/>
      <c r="AE26" s="21"/>
      <c r="AF26" s="21"/>
      <c r="AG26" s="21"/>
      <c r="AH26" s="21"/>
      <c r="AI26" s="26"/>
      <c r="AJ26" s="26"/>
      <c r="AK26" s="21"/>
      <c r="AL26" s="21"/>
      <c r="AM26" s="21"/>
      <c r="AN26" s="21"/>
      <c r="AO26" s="21"/>
      <c r="AP26" s="21"/>
      <c r="AQ26" s="21"/>
      <c r="AR26" s="22"/>
      <c r="AS26" s="22"/>
      <c r="AT26" s="49"/>
    </row>
    <row r="27" spans="1:46" s="78" customFormat="1">
      <c r="A27" s="22"/>
      <c r="B27" s="22"/>
      <c r="C27" s="22" t="s">
        <v>8</v>
      </c>
      <c r="D27" s="21"/>
      <c r="E27" s="21"/>
      <c r="F27" s="1088" t="str">
        <f>'Other Deails'!D23</f>
        <v>Ahwa</v>
      </c>
      <c r="G27" s="1088"/>
      <c r="H27" s="1088"/>
      <c r="I27" s="1088"/>
      <c r="J27" s="1088"/>
      <c r="K27" s="1088"/>
      <c r="L27" s="1088"/>
      <c r="M27" s="1088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6"/>
      <c r="AB27" s="26"/>
      <c r="AC27" s="21"/>
      <c r="AD27" s="21"/>
      <c r="AE27" s="21"/>
      <c r="AF27" s="21"/>
      <c r="AG27" s="21"/>
      <c r="AH27" s="21"/>
      <c r="AI27" s="26"/>
      <c r="AJ27" s="26"/>
      <c r="AK27" s="21"/>
      <c r="AL27" s="21"/>
      <c r="AM27" s="21"/>
      <c r="AN27" s="21"/>
      <c r="AO27" s="21"/>
      <c r="AP27" s="21"/>
      <c r="AQ27" s="21"/>
      <c r="AR27" s="22"/>
      <c r="AS27" s="22"/>
      <c r="AT27" s="49"/>
    </row>
    <row r="28" spans="1:46" s="78" customFormat="1" ht="3.75" customHeight="1">
      <c r="A28" s="22"/>
      <c r="B28" s="22"/>
      <c r="C28" s="22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6"/>
      <c r="AB28" s="26"/>
      <c r="AC28" s="21"/>
      <c r="AD28" s="21"/>
      <c r="AE28" s="21"/>
      <c r="AF28" s="21"/>
      <c r="AG28" s="21"/>
      <c r="AH28" s="21"/>
      <c r="AI28" s="26"/>
      <c r="AJ28" s="26"/>
      <c r="AK28" s="21"/>
      <c r="AL28" s="21"/>
      <c r="AM28" s="21"/>
      <c r="AN28" s="21"/>
      <c r="AO28" s="21"/>
      <c r="AP28" s="21"/>
      <c r="AQ28" s="21"/>
      <c r="AR28" s="22"/>
      <c r="AS28" s="22"/>
      <c r="AT28" s="49"/>
    </row>
    <row r="29" spans="1:46" s="78" customFormat="1">
      <c r="A29" s="22"/>
      <c r="B29" s="22"/>
      <c r="C29" s="22" t="s">
        <v>9</v>
      </c>
      <c r="D29" s="21"/>
      <c r="E29" s="21"/>
      <c r="F29" s="1086" t="s">
        <v>164</v>
      </c>
      <c r="G29" s="1087"/>
      <c r="H29" s="1087"/>
      <c r="I29" s="1083">
        <f ca="1">TODAY()</f>
        <v>43519</v>
      </c>
      <c r="J29" s="1083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6"/>
      <c r="AB29" s="26"/>
      <c r="AC29" s="21"/>
      <c r="AD29" s="21"/>
      <c r="AE29" s="21"/>
      <c r="AF29" s="26"/>
      <c r="AG29" s="21"/>
      <c r="AH29" s="21"/>
      <c r="AI29" s="26"/>
      <c r="AJ29" s="26"/>
      <c r="AK29" s="21"/>
      <c r="AL29" s="21"/>
      <c r="AM29" s="21"/>
      <c r="AN29" s="21"/>
      <c r="AO29" s="21"/>
      <c r="AP29" s="21"/>
      <c r="AQ29" s="21"/>
      <c r="AR29" s="22"/>
      <c r="AS29" s="22"/>
      <c r="AT29" s="49"/>
    </row>
    <row r="30" spans="1:46" s="78" customFormat="1" ht="0.75" customHeight="1">
      <c r="A30" s="22"/>
      <c r="B30" s="22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6"/>
      <c r="AB30" s="26"/>
      <c r="AC30" s="21"/>
      <c r="AD30" s="21"/>
      <c r="AE30" s="21"/>
      <c r="AF30" s="26"/>
      <c r="AG30" s="21"/>
      <c r="AH30" s="21"/>
      <c r="AI30" s="26"/>
      <c r="AJ30" s="26"/>
      <c r="AK30" s="21"/>
      <c r="AL30" s="21"/>
      <c r="AM30" s="21"/>
      <c r="AN30" s="21"/>
      <c r="AO30" s="21"/>
      <c r="AP30" s="21"/>
      <c r="AQ30" s="21"/>
      <c r="AR30" s="22"/>
      <c r="AS30" s="22"/>
      <c r="AT30" s="49"/>
    </row>
    <row r="31" spans="1:46" s="78" customFormat="1">
      <c r="A31" s="21"/>
      <c r="B31" s="25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6"/>
      <c r="AB31" s="26"/>
      <c r="AC31" s="21"/>
      <c r="AD31" s="21"/>
      <c r="AE31" s="21"/>
      <c r="AF31" s="26" t="s">
        <v>122</v>
      </c>
      <c r="AG31" s="21"/>
      <c r="AH31" s="21"/>
      <c r="AI31" s="26"/>
      <c r="AJ31" s="26"/>
      <c r="AK31" s="21"/>
      <c r="AL31" s="21"/>
      <c r="AM31" s="21"/>
      <c r="AN31" s="21"/>
      <c r="AO31" s="21"/>
      <c r="AP31" s="21"/>
      <c r="AQ31" s="21"/>
      <c r="AR31" s="22"/>
      <c r="AS31" s="22"/>
      <c r="AT31" s="49"/>
    </row>
    <row r="32" spans="1:46" s="78" customForma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6"/>
      <c r="AB32" s="26"/>
      <c r="AC32" s="21"/>
      <c r="AD32" s="21"/>
      <c r="AE32" s="21"/>
      <c r="AF32" s="26" t="s">
        <v>123</v>
      </c>
      <c r="AG32" s="21"/>
      <c r="AH32" s="21"/>
      <c r="AI32" s="26"/>
      <c r="AJ32" s="26"/>
      <c r="AK32" s="21"/>
      <c r="AL32" s="21"/>
      <c r="AM32" s="21"/>
      <c r="AN32" s="21"/>
      <c r="AO32" s="21"/>
      <c r="AP32" s="21"/>
      <c r="AQ32" s="21"/>
      <c r="AR32" s="22"/>
      <c r="AS32" s="22"/>
      <c r="AT32" s="49"/>
    </row>
    <row r="33" spans="1:46" s="78" customFormat="1" ht="15.75">
      <c r="A33" s="21"/>
      <c r="B33" s="25"/>
      <c r="C33" s="21"/>
      <c r="D33" s="21"/>
      <c r="E33" s="21"/>
      <c r="F33" s="21"/>
      <c r="G33" s="21"/>
      <c r="H33" s="21"/>
      <c r="I33" s="1092"/>
      <c r="J33" s="1093"/>
      <c r="K33" s="1093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55" t="s">
        <v>61</v>
      </c>
      <c r="AA33" s="21"/>
      <c r="AB33" s="726" t="str">
        <f>CONCATENATE(D21,AA21)</f>
        <v>DEVENDRABHAIRAYUBHAI MAHLA</v>
      </c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2"/>
      <c r="AS33" s="22"/>
      <c r="AT33" s="49"/>
    </row>
    <row r="34" spans="1:46" s="78" customFormat="1" ht="0.75" customHeight="1">
      <c r="A34" s="21"/>
      <c r="B34" s="25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2"/>
      <c r="AS34" s="22"/>
      <c r="AT34" s="49"/>
    </row>
    <row r="35" spans="1:46" s="78" customFormat="1">
      <c r="A35" s="21"/>
      <c r="B35" s="25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55" t="s">
        <v>64</v>
      </c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2"/>
      <c r="AS35" s="22"/>
      <c r="AT35" s="49"/>
    </row>
    <row r="36" spans="1:46" s="78" customFormat="1">
      <c r="A36" s="21"/>
      <c r="B36" s="25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55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2"/>
      <c r="AS36" s="22"/>
      <c r="AT36" s="49"/>
    </row>
    <row r="37" spans="1:46" s="78" customFormat="1" hidden="1">
      <c r="A37" s="21"/>
      <c r="B37" s="25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55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2"/>
      <c r="AS37" s="22"/>
      <c r="AT37" s="49"/>
    </row>
    <row r="38" spans="1:46" s="78" customFormat="1" hidden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2"/>
      <c r="L38" s="21"/>
      <c r="M38" s="26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2"/>
      <c r="AS38" s="22"/>
      <c r="AT38" s="49"/>
    </row>
    <row r="39" spans="1:46" s="78" customFormat="1" hidden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2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2"/>
      <c r="AS39" s="22"/>
      <c r="AT39" s="49"/>
    </row>
    <row r="40" spans="1:46" s="78" customFormat="1" ht="18.95" hidden="1" customHeight="1">
      <c r="A40" s="21"/>
      <c r="B40" s="21"/>
      <c r="C40" s="21"/>
      <c r="D40" s="21"/>
      <c r="E40" s="21"/>
      <c r="F40" s="21"/>
      <c r="G40" s="21"/>
      <c r="H40" s="26"/>
      <c r="I40" s="21"/>
      <c r="J40" s="21"/>
      <c r="K40" s="21"/>
      <c r="L40" s="26"/>
      <c r="M40" s="26"/>
      <c r="N40" s="21"/>
      <c r="O40" s="21"/>
      <c r="P40" s="21"/>
      <c r="Q40" s="21"/>
      <c r="R40" s="21"/>
      <c r="S40" s="21"/>
      <c r="T40" s="21"/>
      <c r="U40" s="21"/>
      <c r="V40" s="21"/>
      <c r="W40" s="22"/>
      <c r="X40" s="21"/>
      <c r="Y40" s="21"/>
      <c r="Z40" s="21"/>
      <c r="AA40" s="21"/>
      <c r="AB40" s="26"/>
      <c r="AC40" s="26"/>
      <c r="AD40" s="22"/>
      <c r="AE40" s="21"/>
      <c r="AF40" s="21"/>
      <c r="AG40" s="21"/>
      <c r="AH40" s="21"/>
      <c r="AI40" s="21"/>
      <c r="AJ40" s="21"/>
      <c r="AK40" s="22"/>
      <c r="AL40" s="26"/>
      <c r="AM40" s="26"/>
      <c r="AN40" s="21"/>
      <c r="AO40" s="21"/>
      <c r="AP40" s="21"/>
      <c r="AQ40" s="21"/>
      <c r="AR40" s="21"/>
      <c r="AS40" s="21"/>
      <c r="AT40" s="24"/>
    </row>
    <row r="41" spans="1:46" hidden="1">
      <c r="A41" s="197"/>
      <c r="B41" s="237"/>
      <c r="C41" s="238"/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9"/>
      <c r="AQ41" s="21"/>
      <c r="AR41" s="41"/>
      <c r="AS41" s="17"/>
      <c r="AT41" s="17"/>
    </row>
    <row r="42" spans="1:46" hidden="1">
      <c r="A42" s="197"/>
      <c r="B42" s="199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198"/>
      <c r="AQ42" s="21"/>
      <c r="AR42" s="41"/>
      <c r="AS42" s="17"/>
      <c r="AT42" s="17"/>
    </row>
    <row r="43" spans="1:46" hidden="1">
      <c r="A43" s="197"/>
      <c r="B43" s="253" t="s">
        <v>13</v>
      </c>
      <c r="C43" s="21" t="s">
        <v>273</v>
      </c>
      <c r="D43" s="21"/>
      <c r="E43" s="21"/>
      <c r="F43" s="21"/>
      <c r="G43" s="21"/>
      <c r="H43" s="21"/>
      <c r="I43" s="21"/>
      <c r="J43" s="21"/>
      <c r="K43" s="21"/>
      <c r="L43" s="21"/>
      <c r="M43" s="200"/>
      <c r="N43" s="201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3"/>
      <c r="Z43" s="203"/>
      <c r="AA43" s="203"/>
      <c r="AB43" s="203"/>
      <c r="AC43" s="203"/>
      <c r="AD43" s="204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1"/>
      <c r="AP43" s="198"/>
      <c r="AQ43" s="21"/>
      <c r="AR43" s="41"/>
      <c r="AS43" s="17"/>
      <c r="AT43" s="17"/>
    </row>
    <row r="44" spans="1:46" hidden="1">
      <c r="A44" s="197"/>
      <c r="B44" s="254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3"/>
      <c r="AK44" s="203"/>
      <c r="AL44" s="203"/>
      <c r="AM44" s="203"/>
      <c r="AN44" s="203"/>
      <c r="AO44" s="21"/>
      <c r="AP44" s="198"/>
      <c r="AQ44" s="21"/>
      <c r="AR44" s="41"/>
      <c r="AS44" s="17"/>
      <c r="AT44" s="17"/>
    </row>
    <row r="45" spans="1:46" hidden="1">
      <c r="A45" s="197"/>
      <c r="B45" s="254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3"/>
      <c r="AK45" s="203"/>
      <c r="AL45" s="203"/>
      <c r="AM45" s="203"/>
      <c r="AN45" s="203"/>
      <c r="AO45" s="21"/>
      <c r="AP45" s="198"/>
      <c r="AQ45" s="21"/>
      <c r="AR45" s="41"/>
      <c r="AS45" s="17"/>
      <c r="AT45" s="17"/>
    </row>
    <row r="46" spans="1:46" hidden="1">
      <c r="A46" s="197"/>
      <c r="B46" s="253" t="s">
        <v>100</v>
      </c>
      <c r="C46" s="21" t="s">
        <v>274</v>
      </c>
      <c r="D46" s="21"/>
      <c r="E46" s="21"/>
      <c r="F46" s="21"/>
      <c r="G46" s="21"/>
      <c r="H46" s="21"/>
      <c r="I46" s="21"/>
      <c r="J46" s="21"/>
      <c r="K46" s="21"/>
      <c r="L46" s="21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1"/>
      <c r="AP46" s="198"/>
      <c r="AQ46" s="21"/>
      <c r="AR46" s="41"/>
      <c r="AS46" s="17"/>
      <c r="AT46" s="17"/>
    </row>
    <row r="47" spans="1:46" hidden="1">
      <c r="A47" s="197"/>
      <c r="B47" s="254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3"/>
      <c r="AK47" s="203"/>
      <c r="AL47" s="203"/>
      <c r="AM47" s="203"/>
      <c r="AN47" s="203"/>
      <c r="AO47" s="21"/>
      <c r="AP47" s="198"/>
      <c r="AQ47" s="21"/>
      <c r="AR47" s="41"/>
      <c r="AS47" s="17"/>
      <c r="AT47" s="17"/>
    </row>
    <row r="48" spans="1:46" hidden="1">
      <c r="A48" s="197"/>
      <c r="B48" s="254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1"/>
      <c r="AP48" s="198"/>
      <c r="AQ48" s="21"/>
      <c r="AR48" s="41"/>
      <c r="AS48" s="17"/>
      <c r="AT48" s="17"/>
    </row>
    <row r="49" spans="1:46" hidden="1">
      <c r="A49" s="197"/>
      <c r="B49" s="254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1"/>
      <c r="AP49" s="198"/>
      <c r="AQ49" s="21"/>
      <c r="AR49" s="41"/>
      <c r="AS49" s="17"/>
      <c r="AT49" s="17"/>
    </row>
    <row r="50" spans="1:46" s="58" customFormat="1" hidden="1">
      <c r="A50" s="205"/>
      <c r="B50" s="255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 t="s">
        <v>124</v>
      </c>
      <c r="N50" s="56"/>
      <c r="O50" s="56"/>
      <c r="P50" s="56"/>
      <c r="Q50" s="203"/>
      <c r="R50" s="203"/>
      <c r="S50" s="203"/>
      <c r="T50" s="203"/>
      <c r="U50" s="203"/>
      <c r="V50" s="203"/>
      <c r="W50" s="56"/>
      <c r="X50" s="56"/>
      <c r="Y50" s="56"/>
      <c r="Z50" s="56"/>
      <c r="AA50" s="56"/>
      <c r="AB50" s="56"/>
      <c r="AC50" s="206" t="s">
        <v>125</v>
      </c>
      <c r="AD50" s="56"/>
      <c r="AE50" s="203"/>
      <c r="AF50" s="203"/>
      <c r="AG50" s="203"/>
      <c r="AH50" s="203"/>
      <c r="AI50" s="203"/>
      <c r="AJ50" s="203"/>
      <c r="AK50" s="203"/>
      <c r="AL50" s="203"/>
      <c r="AM50" s="203"/>
      <c r="AN50" s="203"/>
      <c r="AO50" s="56"/>
      <c r="AP50" s="207"/>
      <c r="AQ50" s="56"/>
      <c r="AR50" s="59"/>
      <c r="AS50" s="57"/>
      <c r="AT50" s="57"/>
    </row>
    <row r="51" spans="1:46" hidden="1">
      <c r="A51" s="197"/>
      <c r="B51" s="254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6"/>
      <c r="AJ51" s="26"/>
      <c r="AK51" s="21"/>
      <c r="AL51" s="21"/>
      <c r="AM51" s="21"/>
      <c r="AN51" s="21"/>
      <c r="AO51" s="21"/>
      <c r="AP51" s="198"/>
      <c r="AQ51" s="21"/>
      <c r="AR51" s="41"/>
      <c r="AS51" s="17"/>
      <c r="AT51" s="17"/>
    </row>
    <row r="52" spans="1:46" hidden="1">
      <c r="A52" s="197"/>
      <c r="B52" s="256" t="s">
        <v>14</v>
      </c>
      <c r="C52" s="21" t="s">
        <v>275</v>
      </c>
      <c r="D52" s="21"/>
      <c r="E52" s="21"/>
      <c r="F52" s="21"/>
      <c r="G52" s="21"/>
      <c r="H52" s="21"/>
      <c r="I52" s="209" t="s">
        <v>163</v>
      </c>
      <c r="J52" s="209" t="s">
        <v>163</v>
      </c>
      <c r="K52" s="210" t="s">
        <v>276</v>
      </c>
      <c r="L52" s="209" t="s">
        <v>163</v>
      </c>
      <c r="M52" s="209" t="s">
        <v>163</v>
      </c>
      <c r="N52" s="210" t="s">
        <v>276</v>
      </c>
      <c r="O52" s="209" t="s">
        <v>163</v>
      </c>
      <c r="P52" s="209" t="s">
        <v>163</v>
      </c>
      <c r="Q52" s="209" t="s">
        <v>163</v>
      </c>
      <c r="R52" s="209" t="s">
        <v>163</v>
      </c>
      <c r="S52" s="41"/>
      <c r="T52" s="25" t="s">
        <v>15</v>
      </c>
      <c r="U52" s="21" t="s">
        <v>277</v>
      </c>
      <c r="V52" s="21"/>
      <c r="W52" s="26"/>
      <c r="X52" s="211" t="s">
        <v>278</v>
      </c>
      <c r="Y52" s="21"/>
      <c r="Z52" s="25" t="s">
        <v>16</v>
      </c>
      <c r="AA52" s="41" t="s">
        <v>279</v>
      </c>
      <c r="AB52" s="41"/>
      <c r="AC52" s="41"/>
      <c r="AD52" s="41"/>
      <c r="AE52" s="21"/>
      <c r="AF52" s="21"/>
      <c r="AG52" s="21"/>
      <c r="AH52" s="251" t="s">
        <v>280</v>
      </c>
      <c r="AI52" s="251" t="s">
        <v>138</v>
      </c>
      <c r="AJ52" s="251" t="s">
        <v>138</v>
      </c>
      <c r="AK52" s="211" t="s">
        <v>281</v>
      </c>
      <c r="AL52" s="210" t="s">
        <v>276</v>
      </c>
      <c r="AM52" s="251" t="s">
        <v>138</v>
      </c>
      <c r="AN52" s="251" t="s">
        <v>282</v>
      </c>
      <c r="AO52" s="21"/>
      <c r="AP52" s="198"/>
      <c r="AQ52" s="21"/>
      <c r="AR52" s="41"/>
      <c r="AS52" s="17"/>
      <c r="AT52" s="17"/>
    </row>
    <row r="53" spans="1:46" hidden="1">
      <c r="A53" s="197"/>
      <c r="B53" s="256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6"/>
      <c r="AB53" s="26"/>
      <c r="AC53" s="21"/>
      <c r="AD53" s="21"/>
      <c r="AE53" s="21"/>
      <c r="AF53" s="21"/>
      <c r="AG53" s="21"/>
      <c r="AH53" s="21"/>
      <c r="AI53" s="26"/>
      <c r="AJ53" s="26"/>
      <c r="AK53" s="21"/>
      <c r="AL53" s="21"/>
      <c r="AM53" s="21"/>
      <c r="AN53" s="21"/>
      <c r="AO53" s="21"/>
      <c r="AP53" s="198"/>
      <c r="AQ53" s="21"/>
      <c r="AR53" s="41"/>
      <c r="AS53" s="17"/>
      <c r="AT53" s="17"/>
    </row>
    <row r="54" spans="1:46" hidden="1">
      <c r="A54" s="197"/>
      <c r="B54" s="257" t="s">
        <v>17</v>
      </c>
      <c r="C54" s="28" t="s">
        <v>283</v>
      </c>
      <c r="D54" s="21"/>
      <c r="E54" s="28"/>
      <c r="F54" s="27"/>
      <c r="G54" s="27"/>
      <c r="H54" s="21"/>
      <c r="I54" s="27"/>
      <c r="J54" s="27"/>
      <c r="K54" s="27"/>
      <c r="L54" s="27"/>
      <c r="M54" s="27"/>
      <c r="N54" s="21"/>
      <c r="O54" s="1071" t="s">
        <v>44</v>
      </c>
      <c r="P54" s="1071"/>
      <c r="Q54" s="1071"/>
      <c r="R54" s="1071"/>
      <c r="S54" s="1071"/>
      <c r="T54" s="27"/>
      <c r="U54" s="21"/>
      <c r="V54" s="21"/>
      <c r="W54" s="27"/>
      <c r="X54" s="212" t="s">
        <v>107</v>
      </c>
      <c r="Y54" s="28" t="s">
        <v>284</v>
      </c>
      <c r="Z54" s="27"/>
      <c r="AA54" s="26"/>
      <c r="AB54" s="95" t="s">
        <v>285</v>
      </c>
      <c r="AC54" s="21"/>
      <c r="AD54" s="21"/>
      <c r="AE54" s="21"/>
      <c r="AF54" s="21"/>
      <c r="AG54" s="21"/>
      <c r="AH54" s="21"/>
      <c r="AI54" s="21"/>
      <c r="AJ54" s="1072" t="s">
        <v>286</v>
      </c>
      <c r="AK54" s="1072"/>
      <c r="AL54" s="1072"/>
      <c r="AM54" s="1072"/>
      <c r="AN54" s="1072"/>
      <c r="AO54" s="21"/>
      <c r="AP54" s="198"/>
      <c r="AQ54" s="21"/>
      <c r="AR54" s="41"/>
      <c r="AS54" s="17"/>
      <c r="AT54" s="17"/>
    </row>
    <row r="55" spans="1:46" hidden="1">
      <c r="A55" s="213"/>
      <c r="B55" s="256"/>
      <c r="C55" s="21"/>
      <c r="D55" s="21"/>
      <c r="E55" s="26"/>
      <c r="F55" s="26"/>
      <c r="G55" s="26"/>
      <c r="H55" s="26"/>
      <c r="I55" s="21"/>
      <c r="J55" s="21"/>
      <c r="K55" s="21"/>
      <c r="L55" s="26"/>
      <c r="M55" s="26"/>
      <c r="N55" s="26"/>
      <c r="O55" s="26"/>
      <c r="P55" s="21"/>
      <c r="Q55" s="21"/>
      <c r="R55" s="21"/>
      <c r="S55" s="26"/>
      <c r="T55" s="26"/>
      <c r="U55" s="26"/>
      <c r="V55" s="26"/>
      <c r="W55" s="21"/>
      <c r="X55" s="21"/>
      <c r="Y55" s="21"/>
      <c r="Z55" s="26"/>
      <c r="AA55" s="26"/>
      <c r="AB55" s="26"/>
      <c r="AC55" s="26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198"/>
      <c r="AQ55" s="21"/>
      <c r="AR55" s="41"/>
      <c r="AS55" s="17"/>
      <c r="AT55" s="17"/>
    </row>
    <row r="56" spans="1:46" hidden="1">
      <c r="A56" s="213"/>
      <c r="B56" s="256" t="s">
        <v>18</v>
      </c>
      <c r="C56" s="21" t="s">
        <v>287</v>
      </c>
      <c r="D56" s="21"/>
      <c r="E56" s="26"/>
      <c r="F56" s="26"/>
      <c r="G56" s="26"/>
      <c r="H56" s="26"/>
      <c r="I56" s="21"/>
      <c r="J56" s="21"/>
      <c r="K56" s="21"/>
      <c r="L56" s="26"/>
      <c r="M56" s="26"/>
      <c r="N56" s="26"/>
      <c r="O56" s="26"/>
      <c r="P56" s="21"/>
      <c r="Q56" s="21"/>
      <c r="R56" s="21"/>
      <c r="S56" s="26"/>
      <c r="T56" s="26"/>
      <c r="U56" s="26"/>
      <c r="V56" s="26"/>
      <c r="W56" s="21"/>
      <c r="X56" s="21"/>
      <c r="Y56" s="21"/>
      <c r="Z56" s="26"/>
      <c r="AA56" s="26"/>
      <c r="AB56" s="26"/>
      <c r="AC56" s="21"/>
      <c r="AD56" s="21"/>
      <c r="AE56" s="21"/>
      <c r="AF56" s="21"/>
      <c r="AG56" s="21"/>
      <c r="AH56" s="21"/>
      <c r="AI56" s="26"/>
      <c r="AJ56" s="26"/>
      <c r="AK56" s="21"/>
      <c r="AL56" s="21"/>
      <c r="AM56" s="21"/>
      <c r="AN56" s="21"/>
      <c r="AO56" s="21"/>
      <c r="AP56" s="198"/>
      <c r="AQ56" s="21"/>
      <c r="AR56" s="41"/>
      <c r="AS56" s="17"/>
      <c r="AT56" s="17"/>
    </row>
    <row r="57" spans="1:46" hidden="1">
      <c r="A57" s="197"/>
      <c r="B57" s="256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6"/>
      <c r="AJ57" s="26"/>
      <c r="AK57" s="21"/>
      <c r="AL57" s="21"/>
      <c r="AM57" s="21"/>
      <c r="AN57" s="21"/>
      <c r="AO57" s="21"/>
      <c r="AP57" s="198"/>
      <c r="AQ57" s="21"/>
      <c r="AR57" s="41"/>
      <c r="AS57" s="17"/>
      <c r="AT57" s="17"/>
    </row>
    <row r="58" spans="1:46" hidden="1">
      <c r="A58" s="197"/>
      <c r="B58" s="199"/>
      <c r="C58" s="1073" t="s">
        <v>288</v>
      </c>
      <c r="D58" s="1073"/>
      <c r="E58" s="1073"/>
      <c r="F58" s="1073"/>
      <c r="G58" s="1073"/>
      <c r="H58" s="1073"/>
      <c r="I58" s="1073"/>
      <c r="J58" s="1073"/>
      <c r="K58" s="1073"/>
      <c r="L58" s="1073"/>
      <c r="M58" s="1073" t="s">
        <v>289</v>
      </c>
      <c r="N58" s="1073"/>
      <c r="O58" s="1073"/>
      <c r="P58" s="1073"/>
      <c r="Q58" s="1073"/>
      <c r="R58" s="1073"/>
      <c r="S58" s="1073"/>
      <c r="T58" s="1073"/>
      <c r="U58" s="1073"/>
      <c r="V58" s="1074" t="s">
        <v>290</v>
      </c>
      <c r="W58" s="1074"/>
      <c r="X58" s="1074"/>
      <c r="Y58" s="1074"/>
      <c r="Z58" s="1074"/>
      <c r="AA58" s="1074"/>
      <c r="AB58" s="1074"/>
      <c r="AC58" s="1075" t="s">
        <v>291</v>
      </c>
      <c r="AD58" s="1075"/>
      <c r="AE58" s="1075"/>
      <c r="AF58" s="1075"/>
      <c r="AG58" s="1075"/>
      <c r="AH58" s="1075"/>
      <c r="AI58" s="1076" t="s">
        <v>45</v>
      </c>
      <c r="AJ58" s="1076"/>
      <c r="AK58" s="1076"/>
      <c r="AL58" s="1076"/>
      <c r="AM58" s="1076"/>
      <c r="AN58" s="1076"/>
      <c r="AO58" s="21"/>
      <c r="AP58" s="198"/>
      <c r="AQ58" s="21"/>
      <c r="AR58" s="41"/>
      <c r="AS58" s="17"/>
      <c r="AT58" s="17"/>
    </row>
    <row r="59" spans="1:46" hidden="1">
      <c r="A59" s="197"/>
      <c r="B59" s="199"/>
      <c r="C59" s="1073"/>
      <c r="D59" s="1073"/>
      <c r="E59" s="1073"/>
      <c r="F59" s="1073"/>
      <c r="G59" s="1073"/>
      <c r="H59" s="1073"/>
      <c r="I59" s="1073"/>
      <c r="J59" s="1073"/>
      <c r="K59" s="1073"/>
      <c r="L59" s="1073"/>
      <c r="M59" s="1073"/>
      <c r="N59" s="1073"/>
      <c r="O59" s="1073"/>
      <c r="P59" s="1073"/>
      <c r="Q59" s="1073"/>
      <c r="R59" s="1073"/>
      <c r="S59" s="1073"/>
      <c r="T59" s="1073"/>
      <c r="U59" s="1073"/>
      <c r="V59" s="1077" t="s">
        <v>292</v>
      </c>
      <c r="W59" s="1077"/>
      <c r="X59" s="1077"/>
      <c r="Y59" s="1077"/>
      <c r="Z59" s="1077"/>
      <c r="AA59" s="1077"/>
      <c r="AB59" s="1077"/>
      <c r="AC59" s="1079" t="s">
        <v>293</v>
      </c>
      <c r="AD59" s="1079"/>
      <c r="AE59" s="1079"/>
      <c r="AF59" s="1079"/>
      <c r="AG59" s="1079"/>
      <c r="AH59" s="1079"/>
      <c r="AI59" s="1076"/>
      <c r="AJ59" s="1076"/>
      <c r="AK59" s="1076"/>
      <c r="AL59" s="1076"/>
      <c r="AM59" s="1076"/>
      <c r="AN59" s="1076"/>
      <c r="AO59" s="21"/>
      <c r="AP59" s="198"/>
      <c r="AQ59" s="21"/>
      <c r="AR59" s="41"/>
      <c r="AS59" s="17"/>
      <c r="AT59" s="17"/>
    </row>
    <row r="60" spans="1:46" hidden="1">
      <c r="A60" s="197"/>
      <c r="B60" s="199"/>
      <c r="C60" s="1082" t="s">
        <v>162</v>
      </c>
      <c r="D60" s="1082"/>
      <c r="E60" s="1082"/>
      <c r="F60" s="1082"/>
      <c r="G60" s="1082"/>
      <c r="H60" s="1082"/>
      <c r="I60" s="1082"/>
      <c r="J60" s="1082"/>
      <c r="K60" s="1082"/>
      <c r="L60" s="1082"/>
      <c r="M60" s="252" t="s">
        <v>137</v>
      </c>
      <c r="N60" s="252" t="s">
        <v>137</v>
      </c>
      <c r="O60" s="252" t="s">
        <v>137</v>
      </c>
      <c r="P60" s="252" t="s">
        <v>137</v>
      </c>
      <c r="Q60" s="252" t="s">
        <v>137</v>
      </c>
      <c r="R60" s="252" t="s">
        <v>137</v>
      </c>
      <c r="S60" s="252" t="s">
        <v>137</v>
      </c>
      <c r="T60" s="252" t="s">
        <v>137</v>
      </c>
      <c r="U60" s="252" t="s">
        <v>137</v>
      </c>
      <c r="V60" s="1078" t="s">
        <v>294</v>
      </c>
      <c r="W60" s="1078"/>
      <c r="X60" s="1078"/>
      <c r="Y60" s="1078"/>
      <c r="Z60" s="1078"/>
      <c r="AA60" s="1078"/>
      <c r="AB60" s="1078"/>
      <c r="AC60" s="1070" t="s">
        <v>295</v>
      </c>
      <c r="AD60" s="1070"/>
      <c r="AE60" s="1070"/>
      <c r="AF60" s="1070"/>
      <c r="AG60" s="1070"/>
      <c r="AH60" s="1070"/>
      <c r="AI60" s="1070" t="s">
        <v>294</v>
      </c>
      <c r="AJ60" s="1070"/>
      <c r="AK60" s="1070"/>
      <c r="AL60" s="1070"/>
      <c r="AM60" s="1070"/>
      <c r="AN60" s="1070"/>
      <c r="AO60" s="21"/>
      <c r="AP60" s="198"/>
      <c r="AQ60" s="21"/>
      <c r="AR60" s="41"/>
      <c r="AS60" s="17"/>
      <c r="AT60" s="17"/>
    </row>
    <row r="61" spans="1:46" hidden="1">
      <c r="A61" s="197"/>
      <c r="B61" s="208"/>
      <c r="C61" s="21"/>
      <c r="D61" s="21"/>
      <c r="E61" s="21"/>
      <c r="F61" s="26"/>
      <c r="G61" s="26"/>
      <c r="H61" s="26"/>
      <c r="I61" s="21"/>
      <c r="J61" s="21"/>
      <c r="K61" s="21"/>
      <c r="L61" s="26"/>
      <c r="M61" s="26"/>
      <c r="N61" s="26"/>
      <c r="O61" s="26"/>
      <c r="P61" s="26"/>
      <c r="Q61" s="21"/>
      <c r="R61" s="21"/>
      <c r="S61" s="21"/>
      <c r="T61" s="26"/>
      <c r="U61" s="26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6"/>
      <c r="AJ61" s="26"/>
      <c r="AK61" s="21"/>
      <c r="AL61" s="21"/>
      <c r="AM61" s="21"/>
      <c r="AN61" s="21"/>
      <c r="AO61" s="21"/>
      <c r="AP61" s="198"/>
      <c r="AQ61" s="21"/>
      <c r="AR61" s="41"/>
      <c r="AS61" s="17"/>
      <c r="AT61" s="17"/>
    </row>
    <row r="62" spans="1:46" hidden="1">
      <c r="A62" s="197"/>
      <c r="B62" s="258"/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31"/>
      <c r="Z62" s="231"/>
      <c r="AA62" s="231"/>
      <c r="AB62" s="231"/>
      <c r="AC62" s="231"/>
      <c r="AD62" s="231"/>
      <c r="AE62" s="231"/>
      <c r="AF62" s="231"/>
      <c r="AG62" s="231"/>
      <c r="AH62" s="231"/>
      <c r="AI62" s="196"/>
      <c r="AJ62" s="196"/>
      <c r="AK62" s="231"/>
      <c r="AL62" s="231"/>
      <c r="AM62" s="231"/>
      <c r="AN62" s="231"/>
      <c r="AO62" s="231"/>
      <c r="AP62" s="232"/>
      <c r="AQ62" s="21"/>
      <c r="AR62" s="41"/>
      <c r="AS62" s="17"/>
      <c r="AT62" s="17"/>
    </row>
    <row r="63" spans="1:46" hidden="1">
      <c r="A63" s="197"/>
      <c r="B63" s="25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41"/>
      <c r="AS63" s="17"/>
      <c r="AT63" s="17"/>
    </row>
    <row r="64" spans="1:46" hidden="1">
      <c r="A64" s="197"/>
      <c r="B64" s="259"/>
      <c r="C64" s="238"/>
      <c r="D64" s="238"/>
      <c r="E64" s="238"/>
      <c r="F64" s="238"/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8"/>
      <c r="AJ64" s="238"/>
      <c r="AK64" s="238"/>
      <c r="AL64" s="238"/>
      <c r="AM64" s="238"/>
      <c r="AN64" s="238"/>
      <c r="AO64" s="238"/>
      <c r="AP64" s="239"/>
      <c r="AQ64" s="21"/>
      <c r="AR64" s="41"/>
      <c r="AS64" s="17"/>
      <c r="AT64" s="17"/>
    </row>
    <row r="65" spans="1:51" hidden="1">
      <c r="A65" s="197"/>
      <c r="B65" s="214"/>
      <c r="C65" s="18" t="s">
        <v>52</v>
      </c>
      <c r="D65" s="1068" t="s">
        <v>296</v>
      </c>
      <c r="E65" s="1068"/>
      <c r="F65" s="1068"/>
      <c r="G65" s="1068"/>
      <c r="H65" s="1068"/>
      <c r="I65" s="1068"/>
      <c r="J65" s="1068"/>
      <c r="K65" s="1068"/>
      <c r="L65" s="1068"/>
      <c r="M65" s="1068"/>
      <c r="N65" s="1068"/>
      <c r="O65" s="1068"/>
      <c r="P65" s="1068"/>
      <c r="Q65" s="1068"/>
      <c r="R65" s="1068"/>
      <c r="S65" s="1068"/>
      <c r="T65" s="1068"/>
      <c r="U65" s="1068"/>
      <c r="V65" s="1068"/>
      <c r="W65" s="1068"/>
      <c r="X65" s="1068"/>
      <c r="Y65" s="215" t="s">
        <v>297</v>
      </c>
      <c r="Z65" s="18"/>
      <c r="AA65" s="96"/>
      <c r="AB65" s="18"/>
      <c r="AC65" s="18"/>
      <c r="AD65" s="18"/>
      <c r="AE65" s="18"/>
      <c r="AF65" s="18"/>
      <c r="AG65" s="18"/>
      <c r="AH65" s="18"/>
      <c r="AI65" s="18"/>
      <c r="AJ65" s="1069" t="s">
        <v>298</v>
      </c>
      <c r="AK65" s="1069"/>
      <c r="AL65" s="1069"/>
      <c r="AM65" s="1069"/>
      <c r="AN65" s="18" t="s">
        <v>132</v>
      </c>
      <c r="AO65" s="47"/>
      <c r="AP65" s="216"/>
      <c r="AQ65" s="18"/>
      <c r="AR65" s="18"/>
      <c r="AS65" s="18"/>
      <c r="AT65" s="215"/>
      <c r="AU65" s="36"/>
      <c r="AV65" s="37"/>
      <c r="AW65" s="36"/>
      <c r="AX65" s="36"/>
      <c r="AY65" s="36"/>
    </row>
    <row r="66" spans="1:51" hidden="1">
      <c r="A66" s="197"/>
      <c r="B66" s="214"/>
      <c r="C66" s="1068" t="s">
        <v>299</v>
      </c>
      <c r="D66" s="1068"/>
      <c r="E66" s="1068"/>
      <c r="F66" s="1068"/>
      <c r="G66" s="1068"/>
      <c r="H66" s="1068"/>
      <c r="I66" s="1068"/>
      <c r="J66" s="1068"/>
      <c r="K66" s="1068"/>
      <c r="L66" s="1068"/>
      <c r="M66" s="1068"/>
      <c r="N66" s="1068"/>
      <c r="O66" s="1068"/>
      <c r="P66" s="1068"/>
      <c r="Q66" s="1068"/>
      <c r="R66" s="1068"/>
      <c r="S66" s="1068"/>
      <c r="T66" s="1068"/>
      <c r="U66" s="1068"/>
      <c r="V66" s="1068"/>
      <c r="W66" s="18" t="s">
        <v>310</v>
      </c>
      <c r="X66" s="4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198"/>
      <c r="AQ66" s="21"/>
      <c r="AR66" s="21"/>
      <c r="AS66" s="43"/>
      <c r="AT66" s="43"/>
      <c r="AU66" s="38"/>
      <c r="AV66" s="38"/>
      <c r="AW66" s="38"/>
      <c r="AX66" s="38"/>
      <c r="AY66" s="38"/>
    </row>
    <row r="67" spans="1:51" hidden="1">
      <c r="A67" s="197"/>
      <c r="B67" s="214"/>
      <c r="C67" s="95" t="s">
        <v>311</v>
      </c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198"/>
      <c r="AQ67" s="21"/>
      <c r="AR67" s="21"/>
      <c r="AS67" s="43"/>
      <c r="AT67" s="43"/>
      <c r="AU67" s="38"/>
      <c r="AV67" s="38"/>
      <c r="AW67" s="38"/>
      <c r="AX67" s="38"/>
      <c r="AY67" s="38"/>
    </row>
    <row r="68" spans="1:51" hidden="1">
      <c r="A68" s="197"/>
      <c r="B68" s="214"/>
      <c r="C68" s="95" t="s">
        <v>300</v>
      </c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198"/>
      <c r="AQ68" s="21"/>
      <c r="AR68" s="21"/>
      <c r="AS68" s="43"/>
      <c r="AT68" s="43"/>
      <c r="AU68" s="38"/>
      <c r="AV68" s="38"/>
      <c r="AW68" s="38"/>
      <c r="AX68" s="38"/>
      <c r="AY68" s="38"/>
    </row>
    <row r="69" spans="1:51" hidden="1">
      <c r="A69" s="197"/>
      <c r="B69" s="214"/>
      <c r="C69" s="21" t="s">
        <v>301</v>
      </c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7" t="s">
        <v>280</v>
      </c>
      <c r="R69" s="217" t="s">
        <v>138</v>
      </c>
      <c r="S69" s="217" t="s">
        <v>138</v>
      </c>
      <c r="T69" s="217" t="s">
        <v>281</v>
      </c>
      <c r="U69" s="217" t="s">
        <v>276</v>
      </c>
      <c r="V69" s="217" t="s">
        <v>138</v>
      </c>
      <c r="W69" s="217" t="s">
        <v>282</v>
      </c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198"/>
      <c r="AQ69" s="21"/>
      <c r="AR69" s="21"/>
      <c r="AS69" s="43"/>
      <c r="AT69" s="43"/>
      <c r="AU69" s="38"/>
      <c r="AV69" s="38"/>
      <c r="AW69" s="38"/>
      <c r="AX69" s="38"/>
      <c r="AY69" s="38"/>
    </row>
    <row r="70" spans="1:51" hidden="1">
      <c r="A70" s="197"/>
      <c r="B70" s="214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198"/>
      <c r="AQ70" s="21"/>
      <c r="AR70" s="21"/>
      <c r="AS70" s="43"/>
      <c r="AT70" s="43"/>
      <c r="AU70" s="38"/>
      <c r="AV70" s="38"/>
      <c r="AW70" s="38"/>
      <c r="AX70" s="38"/>
      <c r="AY70" s="38"/>
    </row>
    <row r="71" spans="1:51" hidden="1">
      <c r="A71" s="197"/>
      <c r="B71" s="2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48"/>
      <c r="T71" s="18"/>
      <c r="U71" s="18"/>
      <c r="V71" s="41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216"/>
      <c r="AQ71" s="18"/>
      <c r="AR71" s="18"/>
      <c r="AS71" s="18"/>
      <c r="AT71" s="18"/>
      <c r="AU71" s="36"/>
      <c r="AV71" s="37"/>
      <c r="AW71" s="36"/>
      <c r="AX71" s="36"/>
      <c r="AY71" s="36"/>
    </row>
    <row r="72" spans="1:51" hidden="1">
      <c r="A72" s="197"/>
      <c r="B72" s="218"/>
      <c r="C72" s="219"/>
      <c r="D72" s="220"/>
      <c r="E72" s="220"/>
      <c r="F72" s="220"/>
      <c r="G72" s="220"/>
      <c r="H72" s="220"/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1"/>
      <c r="T72" s="222"/>
      <c r="U72" s="18"/>
      <c r="V72" s="41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216"/>
      <c r="AQ72" s="18"/>
      <c r="AR72" s="18"/>
      <c r="AS72" s="18"/>
      <c r="AT72" s="18"/>
      <c r="AU72" s="36"/>
      <c r="AV72" s="37"/>
      <c r="AW72" s="36"/>
      <c r="AX72" s="36"/>
      <c r="AY72" s="36"/>
    </row>
    <row r="73" spans="1:51" hidden="1">
      <c r="A73" s="197"/>
      <c r="B73" s="223"/>
      <c r="C73" s="218"/>
      <c r="D73" s="46" t="s">
        <v>126</v>
      </c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 t="s">
        <v>11</v>
      </c>
      <c r="P73" s="41"/>
      <c r="Q73" s="41"/>
      <c r="R73" s="18"/>
      <c r="S73" s="48"/>
      <c r="T73" s="216"/>
      <c r="U73" s="18"/>
      <c r="V73" s="41"/>
      <c r="W73" s="18"/>
      <c r="X73" s="18"/>
      <c r="Y73" s="18"/>
      <c r="Z73" s="18"/>
      <c r="AA73" s="18"/>
      <c r="AB73" s="18"/>
      <c r="AC73" s="18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224"/>
      <c r="AQ73" s="41"/>
      <c r="AR73" s="41"/>
      <c r="AS73" s="17"/>
      <c r="AT73" s="17"/>
      <c r="AX73" s="36"/>
      <c r="AY73" s="36"/>
    </row>
    <row r="74" spans="1:51" hidden="1">
      <c r="A74" s="197"/>
      <c r="B74" s="223"/>
      <c r="C74" s="218"/>
      <c r="D74" s="46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18"/>
      <c r="S74" s="48"/>
      <c r="T74" s="216"/>
      <c r="U74" s="18"/>
      <c r="V74" s="41"/>
      <c r="W74" s="18"/>
      <c r="X74" s="18"/>
      <c r="Y74" s="18"/>
      <c r="Z74" s="18"/>
      <c r="AA74" s="18"/>
      <c r="AB74" s="18"/>
      <c r="AC74" s="18"/>
      <c r="AD74" s="41"/>
      <c r="AE74" s="41"/>
      <c r="AF74" s="225" t="s">
        <v>302</v>
      </c>
      <c r="AG74" s="41"/>
      <c r="AH74" s="41"/>
      <c r="AI74" s="41"/>
      <c r="AJ74" s="41"/>
      <c r="AK74" s="41"/>
      <c r="AL74" s="41"/>
      <c r="AM74" s="41"/>
      <c r="AN74" s="41"/>
      <c r="AO74" s="41"/>
      <c r="AP74" s="224"/>
      <c r="AQ74" s="41"/>
      <c r="AR74" s="41"/>
      <c r="AS74" s="17"/>
      <c r="AT74" s="17"/>
      <c r="AX74" s="36"/>
      <c r="AY74" s="36"/>
    </row>
    <row r="75" spans="1:51" hidden="1">
      <c r="A75" s="197"/>
      <c r="B75" s="223"/>
      <c r="C75" s="218"/>
      <c r="D75" s="46"/>
      <c r="E75" s="41"/>
      <c r="F75" s="41"/>
      <c r="G75" s="41"/>
      <c r="H75" s="41"/>
      <c r="I75" s="41"/>
      <c r="J75" s="41" t="s">
        <v>34</v>
      </c>
      <c r="K75" s="41"/>
      <c r="L75" s="41"/>
      <c r="M75" s="41"/>
      <c r="N75" s="41"/>
      <c r="O75" s="41"/>
      <c r="P75" s="41"/>
      <c r="Q75" s="41"/>
      <c r="R75" s="18"/>
      <c r="S75" s="48"/>
      <c r="T75" s="216"/>
      <c r="U75" s="18"/>
      <c r="V75" s="41"/>
      <c r="W75" s="18"/>
      <c r="X75" s="18"/>
      <c r="Y75" s="18"/>
      <c r="Z75" s="18"/>
      <c r="AA75" s="18"/>
      <c r="AB75" s="18"/>
      <c r="AC75" s="18"/>
      <c r="AD75" s="41"/>
      <c r="AE75" s="41"/>
      <c r="AF75" s="41"/>
      <c r="AG75" s="41"/>
      <c r="AH75" s="225"/>
      <c r="AI75" s="41"/>
      <c r="AJ75" s="41"/>
      <c r="AK75" s="41"/>
      <c r="AL75" s="41"/>
      <c r="AM75" s="41"/>
      <c r="AN75" s="41"/>
      <c r="AO75" s="41"/>
      <c r="AP75" s="224"/>
      <c r="AQ75" s="41"/>
      <c r="AR75" s="41"/>
      <c r="AS75" s="17"/>
      <c r="AT75" s="17"/>
      <c r="AX75" s="36"/>
      <c r="AY75" s="36"/>
    </row>
    <row r="76" spans="1:51" hidden="1">
      <c r="A76" s="197"/>
      <c r="B76" s="223"/>
      <c r="C76" s="218"/>
      <c r="D76" s="46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18"/>
      <c r="S76" s="48"/>
      <c r="T76" s="216"/>
      <c r="U76" s="18"/>
      <c r="V76" s="41"/>
      <c r="W76" s="18"/>
      <c r="X76" s="18"/>
      <c r="Y76" s="18"/>
      <c r="Z76" s="18"/>
      <c r="AA76" s="41" t="s">
        <v>36</v>
      </c>
      <c r="AB76" s="18"/>
      <c r="AC76" s="18"/>
      <c r="AD76" s="1067"/>
      <c r="AE76" s="1067"/>
      <c r="AF76" s="1067"/>
      <c r="AG76" s="1067"/>
      <c r="AH76" s="1067"/>
      <c r="AI76" s="1067"/>
      <c r="AJ76" s="226"/>
      <c r="AK76" s="41"/>
      <c r="AL76" s="41"/>
      <c r="AM76" s="41"/>
      <c r="AN76" s="41"/>
      <c r="AO76" s="41"/>
      <c r="AP76" s="224"/>
      <c r="AQ76" s="41"/>
      <c r="AR76" s="41"/>
      <c r="AS76" s="17"/>
      <c r="AT76" s="17"/>
      <c r="AX76" s="36"/>
      <c r="AY76" s="36"/>
    </row>
    <row r="77" spans="1:51" hidden="1">
      <c r="A77" s="197"/>
      <c r="B77" s="223"/>
      <c r="C77" s="218"/>
      <c r="D77" s="46"/>
      <c r="E77" s="41"/>
      <c r="F77" s="41"/>
      <c r="G77" s="41"/>
      <c r="H77" s="41"/>
      <c r="I77" s="41"/>
      <c r="J77" s="225" t="s">
        <v>127</v>
      </c>
      <c r="K77" s="41"/>
      <c r="L77" s="41"/>
      <c r="M77" s="41"/>
      <c r="N77" s="41"/>
      <c r="O77" s="41"/>
      <c r="P77" s="41"/>
      <c r="Q77" s="41"/>
      <c r="R77" s="18"/>
      <c r="S77" s="48"/>
      <c r="T77" s="216"/>
      <c r="U77" s="18"/>
      <c r="V77" s="41"/>
      <c r="W77" s="18"/>
      <c r="X77" s="18"/>
      <c r="Y77" s="18"/>
      <c r="Z77" s="18"/>
      <c r="AA77" s="41" t="s">
        <v>37</v>
      </c>
      <c r="AB77" s="18"/>
      <c r="AC77" s="18"/>
      <c r="AD77" s="1067"/>
      <c r="AE77" s="1067"/>
      <c r="AF77" s="1067"/>
      <c r="AG77" s="1067"/>
      <c r="AH77" s="1067"/>
      <c r="AI77" s="1067"/>
      <c r="AJ77" s="226"/>
      <c r="AK77" s="41"/>
      <c r="AL77" s="41"/>
      <c r="AM77" s="41"/>
      <c r="AN77" s="41"/>
      <c r="AO77" s="41"/>
      <c r="AP77" s="224"/>
      <c r="AQ77" s="41"/>
      <c r="AR77" s="41"/>
      <c r="AS77" s="17"/>
      <c r="AT77" s="17"/>
      <c r="AX77" s="36"/>
      <c r="AY77" s="36"/>
    </row>
    <row r="78" spans="1:51" hidden="1">
      <c r="A78" s="197"/>
      <c r="B78" s="218"/>
      <c r="C78" s="227"/>
      <c r="D78" s="228"/>
      <c r="E78" s="228"/>
      <c r="F78" s="228"/>
      <c r="G78" s="228"/>
      <c r="H78" s="228"/>
      <c r="I78" s="228"/>
      <c r="J78" s="228"/>
      <c r="K78" s="228"/>
      <c r="L78" s="228"/>
      <c r="M78" s="228"/>
      <c r="N78" s="228"/>
      <c r="O78" s="228"/>
      <c r="P78" s="228"/>
      <c r="Q78" s="228"/>
      <c r="R78" s="228"/>
      <c r="S78" s="229"/>
      <c r="T78" s="230"/>
      <c r="U78" s="18"/>
      <c r="V78" s="41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216"/>
      <c r="AQ78" s="18"/>
      <c r="AR78" s="18"/>
      <c r="AS78" s="18"/>
      <c r="AT78" s="18"/>
      <c r="AU78" s="36"/>
      <c r="AV78" s="37"/>
      <c r="AW78" s="36"/>
      <c r="AX78" s="36"/>
      <c r="AY78" s="36"/>
    </row>
    <row r="79" spans="1:51" hidden="1">
      <c r="A79" s="213"/>
      <c r="B79" s="2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48"/>
      <c r="T79" s="18"/>
      <c r="U79" s="18"/>
      <c r="V79" s="41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216"/>
      <c r="AQ79" s="18"/>
      <c r="AR79" s="18"/>
      <c r="AS79" s="18"/>
      <c r="AT79" s="18"/>
      <c r="AU79" s="36"/>
      <c r="AV79" s="37"/>
      <c r="AW79" s="36"/>
      <c r="AX79" s="36"/>
      <c r="AY79" s="36"/>
    </row>
    <row r="80" spans="1:51" hidden="1">
      <c r="A80" s="213"/>
      <c r="B80" s="195"/>
      <c r="C80" s="260"/>
      <c r="D80" s="231"/>
      <c r="E80" s="231"/>
      <c r="F80" s="231"/>
      <c r="G80" s="196"/>
      <c r="H80" s="196"/>
      <c r="I80" s="196"/>
      <c r="J80" s="231"/>
      <c r="K80" s="231"/>
      <c r="L80" s="231"/>
      <c r="M80" s="196"/>
      <c r="N80" s="196"/>
      <c r="O80" s="260"/>
      <c r="P80" s="231"/>
      <c r="Q80" s="231"/>
      <c r="R80" s="231"/>
      <c r="S80" s="196"/>
      <c r="T80" s="196"/>
      <c r="U80" s="196"/>
      <c r="V80" s="231"/>
      <c r="W80" s="231"/>
      <c r="X80" s="231"/>
      <c r="Y80" s="196"/>
      <c r="Z80" s="196"/>
      <c r="AA80" s="231"/>
      <c r="AB80" s="231"/>
      <c r="AC80" s="231"/>
      <c r="AD80" s="231"/>
      <c r="AE80" s="231"/>
      <c r="AF80" s="231"/>
      <c r="AG80" s="231"/>
      <c r="AH80" s="231"/>
      <c r="AI80" s="231"/>
      <c r="AJ80" s="231"/>
      <c r="AK80" s="231"/>
      <c r="AL80" s="231"/>
      <c r="AM80" s="231"/>
      <c r="AN80" s="231"/>
      <c r="AO80" s="231"/>
      <c r="AP80" s="232"/>
      <c r="AQ80" s="21"/>
      <c r="AR80" s="41"/>
      <c r="AS80" s="17"/>
      <c r="AT80" s="17"/>
    </row>
    <row r="81" spans="1:46">
      <c r="A81" s="213"/>
      <c r="B81" s="26"/>
      <c r="C81" s="95"/>
      <c r="D81" s="21"/>
      <c r="E81" s="21"/>
      <c r="F81" s="21"/>
      <c r="G81" s="26"/>
      <c r="H81" s="26"/>
      <c r="I81" s="26"/>
      <c r="J81" s="21"/>
      <c r="K81" s="21"/>
      <c r="L81" s="21"/>
      <c r="M81" s="26"/>
      <c r="N81" s="26"/>
      <c r="O81" s="95"/>
      <c r="P81" s="21"/>
      <c r="Q81" s="21"/>
      <c r="R81" s="21"/>
      <c r="S81" s="26"/>
      <c r="T81" s="26"/>
      <c r="U81" s="26"/>
      <c r="V81" s="21"/>
      <c r="W81" s="21"/>
      <c r="X81" s="21"/>
      <c r="Y81" s="26"/>
      <c r="Z81" s="26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41"/>
      <c r="AS81" s="17"/>
      <c r="AT81" s="17"/>
    </row>
    <row r="82" spans="1:46">
      <c r="A82" s="197"/>
      <c r="B82" s="26"/>
      <c r="C82" s="26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6"/>
      <c r="P82" s="26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6"/>
      <c r="AJ82" s="26"/>
      <c r="AK82" s="21"/>
      <c r="AL82" s="21"/>
      <c r="AM82" s="21"/>
      <c r="AN82" s="21"/>
      <c r="AO82" s="21"/>
      <c r="AP82" s="21"/>
      <c r="AQ82" s="21"/>
      <c r="AR82" s="41"/>
      <c r="AS82" s="17"/>
      <c r="AT82" s="17"/>
    </row>
    <row r="83" spans="1:46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6"/>
      <c r="AJ83" s="26"/>
      <c r="AK83" s="21"/>
      <c r="AL83" s="21"/>
      <c r="AM83" s="21"/>
      <c r="AN83" s="21"/>
      <c r="AO83" s="21"/>
      <c r="AP83" s="21"/>
      <c r="AQ83" s="21"/>
      <c r="AR83" s="41"/>
      <c r="AS83" s="17"/>
      <c r="AT83" s="17"/>
    </row>
    <row r="84" spans="1:46" hidden="1">
      <c r="A84" s="36"/>
      <c r="B84" s="36"/>
      <c r="C84" s="36"/>
      <c r="D84" s="36"/>
      <c r="E84" s="36"/>
      <c r="F84" s="36"/>
      <c r="G84" s="36"/>
      <c r="H84" s="36"/>
      <c r="I84" s="37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2"/>
      <c r="X84" s="36"/>
      <c r="Y84" s="36"/>
      <c r="Z84" s="36"/>
      <c r="AA84" s="36"/>
      <c r="AB84" s="36"/>
      <c r="AC84" s="36"/>
      <c r="AD84" s="32"/>
      <c r="AE84" s="36"/>
      <c r="AF84" s="36"/>
      <c r="AG84" s="36"/>
      <c r="AH84" s="36"/>
      <c r="AI84" s="36"/>
      <c r="AJ84" s="36"/>
      <c r="AK84" s="32"/>
      <c r="AL84" s="36"/>
      <c r="AM84" s="36"/>
      <c r="AN84" s="37"/>
      <c r="AO84" s="36"/>
      <c r="AP84" s="36"/>
      <c r="AQ84" s="36"/>
      <c r="AR84" s="36"/>
      <c r="AS84" s="36"/>
    </row>
    <row r="85" spans="1:46" hidden="1">
      <c r="A85" s="36"/>
      <c r="B85" s="36"/>
      <c r="C85" s="36"/>
      <c r="D85" s="36"/>
      <c r="E85" s="36"/>
      <c r="F85" s="36"/>
      <c r="G85" s="36"/>
      <c r="H85" s="36"/>
      <c r="I85" s="37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X85" s="36"/>
      <c r="Y85" s="36"/>
      <c r="Z85" s="36"/>
      <c r="AA85" s="36"/>
      <c r="AB85" s="36"/>
      <c r="AC85" s="36"/>
      <c r="AE85" s="36"/>
      <c r="AF85" s="36"/>
      <c r="AG85" s="36"/>
      <c r="AH85" s="36"/>
      <c r="AI85" s="36"/>
      <c r="AJ85" s="36"/>
      <c r="AL85" s="36"/>
      <c r="AM85" s="36"/>
      <c r="AN85" s="37"/>
      <c r="AO85" s="36"/>
      <c r="AP85" s="36"/>
      <c r="AQ85" s="36"/>
      <c r="AR85" s="36"/>
      <c r="AS85" s="36"/>
    </row>
    <row r="86" spans="1:46" hidden="1">
      <c r="A86" s="36"/>
      <c r="B86" s="36"/>
      <c r="C86" s="36"/>
      <c r="D86" s="36"/>
      <c r="E86" s="36"/>
      <c r="F86" s="36"/>
      <c r="G86" s="36"/>
      <c r="H86" s="36"/>
      <c r="I86" s="37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X86" s="36"/>
      <c r="Y86" s="36"/>
      <c r="Z86" s="36"/>
      <c r="AA86" s="36"/>
      <c r="AB86" s="36"/>
      <c r="AC86" s="36"/>
      <c r="AE86" s="36"/>
      <c r="AF86" s="36"/>
      <c r="AG86" s="36"/>
      <c r="AH86" s="36"/>
      <c r="AI86" s="36"/>
      <c r="AJ86" s="36"/>
      <c r="AL86" s="36"/>
      <c r="AM86" s="36"/>
      <c r="AN86" s="37"/>
      <c r="AO86" s="36"/>
      <c r="AP86" s="36"/>
      <c r="AQ86" s="36"/>
      <c r="AR86" s="36"/>
      <c r="AS86" s="36"/>
    </row>
    <row r="87" spans="1:46" hidden="1">
      <c r="A87" s="36"/>
      <c r="B87" s="36"/>
      <c r="C87" s="36"/>
      <c r="D87" s="36"/>
      <c r="E87" s="36"/>
      <c r="F87" s="36"/>
      <c r="G87" s="36"/>
      <c r="H87" s="36"/>
      <c r="I87" s="37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X87" s="36"/>
      <c r="Y87" s="36"/>
      <c r="Z87" s="36"/>
      <c r="AA87" s="36"/>
      <c r="AB87" s="36"/>
      <c r="AC87" s="36"/>
      <c r="AE87" s="36"/>
      <c r="AF87" s="36"/>
      <c r="AG87" s="36"/>
      <c r="AH87" s="36"/>
      <c r="AI87" s="36"/>
      <c r="AJ87" s="36"/>
      <c r="AL87" s="36"/>
      <c r="AM87" s="36"/>
      <c r="AN87" s="37"/>
      <c r="AO87" s="36"/>
      <c r="AP87" s="36"/>
      <c r="AQ87" s="36"/>
      <c r="AR87" s="36"/>
      <c r="AS87" s="36"/>
    </row>
    <row r="88" spans="1:46" hidden="1">
      <c r="A88" s="36"/>
      <c r="B88" s="36"/>
      <c r="C88" s="36"/>
      <c r="D88" s="36"/>
      <c r="E88" s="36"/>
      <c r="F88" s="36"/>
      <c r="G88" s="36"/>
      <c r="H88" s="36"/>
      <c r="I88" s="37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X88" s="36"/>
      <c r="Y88" s="36"/>
      <c r="Z88" s="36"/>
      <c r="AA88" s="36"/>
      <c r="AB88" s="36"/>
      <c r="AC88" s="36"/>
      <c r="AE88" s="36"/>
      <c r="AF88" s="36"/>
      <c r="AG88" s="36"/>
      <c r="AH88" s="36"/>
      <c r="AI88" s="36"/>
      <c r="AJ88" s="36"/>
      <c r="AL88" s="36"/>
      <c r="AM88" s="36"/>
      <c r="AN88" s="37"/>
      <c r="AO88" s="36"/>
      <c r="AP88" s="36"/>
      <c r="AQ88" s="36"/>
      <c r="AR88" s="36"/>
      <c r="AS88" s="36"/>
    </row>
    <row r="89" spans="1:46" hidden="1">
      <c r="A89" s="36"/>
      <c r="B89" s="36"/>
      <c r="C89" s="36"/>
      <c r="D89" s="36"/>
      <c r="E89" s="36"/>
      <c r="F89" s="36"/>
      <c r="G89" s="36"/>
      <c r="H89" s="36"/>
      <c r="I89" s="37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X89" s="36"/>
      <c r="Y89" s="36"/>
      <c r="Z89" s="36"/>
      <c r="AA89" s="36"/>
      <c r="AB89" s="36"/>
      <c r="AC89" s="36"/>
      <c r="AE89" s="36"/>
      <c r="AF89" s="36"/>
      <c r="AG89" s="36"/>
      <c r="AH89" s="36"/>
      <c r="AI89" s="36"/>
      <c r="AJ89" s="36"/>
      <c r="AL89" s="36"/>
      <c r="AM89" s="36"/>
      <c r="AN89" s="37"/>
      <c r="AO89" s="36"/>
      <c r="AP89" s="36"/>
      <c r="AQ89" s="36"/>
      <c r="AR89" s="36"/>
      <c r="AS89" s="36"/>
    </row>
    <row r="90" spans="1:46" hidden="1">
      <c r="A90" s="36"/>
      <c r="B90" s="36"/>
      <c r="C90" s="36"/>
      <c r="D90" s="36"/>
      <c r="E90" s="36"/>
      <c r="F90" s="36"/>
      <c r="G90" s="36"/>
      <c r="H90" s="36"/>
      <c r="I90" s="37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X90" s="36"/>
      <c r="Y90" s="36"/>
      <c r="Z90" s="36"/>
      <c r="AA90" s="36"/>
      <c r="AB90" s="36"/>
      <c r="AC90" s="36"/>
      <c r="AE90" s="36"/>
      <c r="AF90" s="36"/>
      <c r="AG90" s="36"/>
      <c r="AH90" s="36"/>
      <c r="AI90" s="36"/>
      <c r="AJ90" s="36"/>
      <c r="AL90" s="36"/>
      <c r="AM90" s="36"/>
      <c r="AN90" s="37"/>
      <c r="AO90" s="36"/>
      <c r="AP90" s="36"/>
      <c r="AQ90" s="36"/>
      <c r="AR90" s="36"/>
      <c r="AS90" s="36"/>
    </row>
    <row r="91" spans="1:46" hidden="1">
      <c r="A91" s="36"/>
      <c r="B91" s="36"/>
      <c r="C91" s="36"/>
      <c r="D91" s="36"/>
      <c r="E91" s="36"/>
      <c r="F91" s="36"/>
      <c r="G91" s="36"/>
      <c r="H91" s="36"/>
      <c r="I91" s="37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X91" s="36"/>
      <c r="Y91" s="36"/>
      <c r="Z91" s="36"/>
      <c r="AA91" s="36"/>
      <c r="AB91" s="36"/>
      <c r="AC91" s="36"/>
      <c r="AE91" s="36"/>
      <c r="AF91" s="36"/>
      <c r="AG91" s="36"/>
      <c r="AH91" s="36"/>
      <c r="AI91" s="36"/>
      <c r="AJ91" s="36"/>
      <c r="AL91" s="36"/>
      <c r="AM91" s="36"/>
      <c r="AN91" s="37"/>
      <c r="AO91" s="36"/>
      <c r="AP91" s="36"/>
      <c r="AQ91" s="36"/>
      <c r="AR91" s="36"/>
      <c r="AS91" s="36"/>
    </row>
    <row r="92" spans="1:46" hidden="1">
      <c r="A92" s="36"/>
      <c r="B92" s="36"/>
      <c r="C92" s="36"/>
      <c r="D92" s="36"/>
      <c r="E92" s="36"/>
      <c r="F92" s="36"/>
      <c r="G92" s="36"/>
      <c r="H92" s="36"/>
      <c r="I92" s="37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X92" s="36"/>
      <c r="Y92" s="36"/>
      <c r="Z92" s="36"/>
      <c r="AA92" s="36"/>
      <c r="AB92" s="36"/>
      <c r="AC92" s="36"/>
      <c r="AE92" s="36"/>
      <c r="AF92" s="36"/>
      <c r="AG92" s="36"/>
      <c r="AH92" s="36"/>
      <c r="AI92" s="36"/>
      <c r="AJ92" s="36"/>
      <c r="AL92" s="36"/>
      <c r="AM92" s="36"/>
      <c r="AN92" s="37"/>
      <c r="AO92" s="36"/>
      <c r="AP92" s="36"/>
      <c r="AQ92" s="36"/>
      <c r="AR92" s="36"/>
      <c r="AS92" s="36"/>
    </row>
    <row r="93" spans="1:46" hidden="1">
      <c r="A93" s="36"/>
      <c r="B93" s="36"/>
      <c r="C93" s="36"/>
      <c r="D93" s="36"/>
      <c r="E93" s="36"/>
      <c r="F93" s="36"/>
      <c r="G93" s="36"/>
      <c r="H93" s="36"/>
      <c r="I93" s="37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X93" s="36"/>
      <c r="Y93" s="36"/>
      <c r="Z93" s="36"/>
      <c r="AA93" s="36"/>
      <c r="AB93" s="36"/>
      <c r="AC93" s="36"/>
      <c r="AE93" s="36"/>
      <c r="AF93" s="36"/>
      <c r="AG93" s="36"/>
      <c r="AH93" s="36"/>
      <c r="AI93" s="36"/>
      <c r="AJ93" s="36"/>
      <c r="AL93" s="36"/>
      <c r="AM93" s="36"/>
      <c r="AN93" s="37"/>
      <c r="AO93" s="36"/>
      <c r="AP93" s="36"/>
      <c r="AQ93" s="36"/>
      <c r="AR93" s="36"/>
      <c r="AS93" s="36"/>
    </row>
    <row r="94" spans="1:46" hidden="1">
      <c r="A94" s="36"/>
      <c r="B94" s="36"/>
      <c r="C94" s="36"/>
      <c r="D94" s="36"/>
      <c r="E94" s="36"/>
      <c r="F94" s="36"/>
      <c r="G94" s="36"/>
      <c r="H94" s="36"/>
      <c r="I94" s="37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X94" s="36"/>
      <c r="Y94" s="36"/>
      <c r="Z94" s="36"/>
      <c r="AA94" s="36"/>
      <c r="AB94" s="36"/>
      <c r="AC94" s="36"/>
      <c r="AE94" s="36"/>
      <c r="AF94" s="36"/>
      <c r="AG94" s="36"/>
      <c r="AH94" s="36"/>
      <c r="AI94" s="36"/>
      <c r="AJ94" s="36"/>
      <c r="AL94" s="36"/>
      <c r="AM94" s="36"/>
      <c r="AN94" s="37"/>
      <c r="AO94" s="36"/>
      <c r="AP94" s="36"/>
      <c r="AQ94" s="36"/>
      <c r="AR94" s="36"/>
      <c r="AS94" s="36"/>
    </row>
    <row r="95" spans="1:46" hidden="1">
      <c r="A95" s="36"/>
      <c r="B95" s="36"/>
      <c r="C95" s="36"/>
      <c r="D95" s="36"/>
      <c r="E95" s="36"/>
      <c r="F95" s="36"/>
      <c r="G95" s="36"/>
      <c r="H95" s="36"/>
      <c r="I95" s="37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X95" s="36"/>
      <c r="Y95" s="36"/>
      <c r="Z95" s="36"/>
      <c r="AA95" s="36"/>
      <c r="AB95" s="36"/>
      <c r="AC95" s="36"/>
      <c r="AE95" s="36"/>
      <c r="AF95" s="36"/>
      <c r="AG95" s="36"/>
      <c r="AH95" s="36"/>
      <c r="AI95" s="36"/>
      <c r="AJ95" s="36"/>
      <c r="AL95" s="36"/>
      <c r="AM95" s="36"/>
      <c r="AN95" s="37"/>
      <c r="AO95" s="36"/>
      <c r="AP95" s="36"/>
      <c r="AQ95" s="36"/>
      <c r="AR95" s="36"/>
      <c r="AS95" s="36"/>
    </row>
    <row r="96" spans="1:46" hidden="1">
      <c r="A96" s="36"/>
      <c r="B96" s="36"/>
      <c r="C96" s="36"/>
      <c r="D96" s="36"/>
      <c r="E96" s="36"/>
      <c r="F96" s="36"/>
      <c r="G96" s="36"/>
      <c r="H96" s="36"/>
      <c r="I96" s="37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X96" s="36"/>
      <c r="Y96" s="36"/>
      <c r="Z96" s="36"/>
      <c r="AA96" s="36"/>
      <c r="AB96" s="36"/>
      <c r="AC96" s="36"/>
      <c r="AE96" s="36"/>
      <c r="AF96" s="36"/>
      <c r="AG96" s="36"/>
      <c r="AH96" s="36"/>
      <c r="AI96" s="36"/>
      <c r="AJ96" s="36"/>
      <c r="AL96" s="36"/>
      <c r="AM96" s="36"/>
      <c r="AN96" s="37"/>
      <c r="AO96" s="36"/>
      <c r="AP96" s="36"/>
      <c r="AQ96" s="36"/>
      <c r="AR96" s="36"/>
      <c r="AS96" s="36"/>
    </row>
    <row r="97" spans="1:45" hidden="1">
      <c r="A97" s="36"/>
      <c r="B97" s="36"/>
      <c r="C97" s="36"/>
      <c r="D97" s="36"/>
      <c r="E97" s="36"/>
      <c r="F97" s="36"/>
      <c r="G97" s="36"/>
      <c r="H97" s="36"/>
      <c r="I97" s="37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X97" s="36"/>
      <c r="Y97" s="36"/>
      <c r="Z97" s="36"/>
      <c r="AA97" s="36"/>
      <c r="AB97" s="36"/>
      <c r="AC97" s="36"/>
      <c r="AE97" s="36"/>
      <c r="AF97" s="36"/>
      <c r="AG97" s="36"/>
      <c r="AH97" s="36"/>
      <c r="AI97" s="36"/>
      <c r="AJ97" s="36"/>
      <c r="AL97" s="36"/>
      <c r="AM97" s="36"/>
      <c r="AN97" s="37"/>
      <c r="AO97" s="36"/>
      <c r="AP97" s="36"/>
      <c r="AQ97" s="36"/>
      <c r="AR97" s="36"/>
      <c r="AS97" s="36"/>
    </row>
    <row r="98" spans="1:45" hidden="1">
      <c r="A98" s="36"/>
      <c r="B98" s="36"/>
      <c r="C98" s="36"/>
      <c r="D98" s="36"/>
      <c r="E98" s="36"/>
      <c r="F98" s="36"/>
      <c r="G98" s="36"/>
      <c r="H98" s="36"/>
      <c r="I98" s="37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X98" s="36"/>
      <c r="Y98" s="36"/>
      <c r="Z98" s="36"/>
      <c r="AA98" s="36"/>
      <c r="AB98" s="36"/>
      <c r="AC98" s="36"/>
      <c r="AE98" s="36"/>
      <c r="AF98" s="36"/>
      <c r="AG98" s="36"/>
      <c r="AH98" s="36"/>
      <c r="AI98" s="36"/>
      <c r="AJ98" s="36"/>
      <c r="AL98" s="36"/>
      <c r="AM98" s="36"/>
      <c r="AN98" s="37"/>
      <c r="AO98" s="36"/>
      <c r="AP98" s="36"/>
      <c r="AQ98" s="36"/>
      <c r="AR98" s="36"/>
      <c r="AS98" s="36"/>
    </row>
    <row r="99" spans="1:45" hidden="1">
      <c r="A99" s="36"/>
      <c r="B99" s="36"/>
      <c r="C99" s="36"/>
      <c r="D99" s="36"/>
      <c r="E99" s="36"/>
      <c r="F99" s="36"/>
      <c r="G99" s="36"/>
      <c r="H99" s="36"/>
      <c r="I99" s="37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X99" s="36"/>
      <c r="Y99" s="36"/>
      <c r="Z99" s="36"/>
      <c r="AA99" s="36"/>
      <c r="AB99" s="36"/>
      <c r="AC99" s="36"/>
      <c r="AE99" s="36"/>
      <c r="AF99" s="36"/>
      <c r="AG99" s="36"/>
      <c r="AH99" s="36"/>
      <c r="AI99" s="36"/>
      <c r="AJ99" s="36"/>
      <c r="AL99" s="36"/>
      <c r="AM99" s="36"/>
      <c r="AN99" s="37"/>
      <c r="AO99" s="36"/>
      <c r="AP99" s="36"/>
      <c r="AQ99" s="36"/>
      <c r="AR99" s="36"/>
      <c r="AS99" s="36"/>
    </row>
    <row r="100" spans="1:45" hidden="1">
      <c r="A100" s="36"/>
      <c r="B100" s="36"/>
      <c r="C100" s="36"/>
      <c r="D100" s="36"/>
      <c r="E100" s="36"/>
      <c r="F100" s="36"/>
      <c r="G100" s="36"/>
      <c r="H100" s="36"/>
      <c r="I100" s="37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X100" s="36"/>
      <c r="Y100" s="36"/>
      <c r="Z100" s="36"/>
      <c r="AA100" s="36"/>
      <c r="AB100" s="36"/>
      <c r="AC100" s="36"/>
      <c r="AE100" s="36"/>
      <c r="AF100" s="36"/>
      <c r="AG100" s="36"/>
      <c r="AH100" s="36"/>
      <c r="AI100" s="36"/>
      <c r="AJ100" s="36"/>
      <c r="AL100" s="36"/>
      <c r="AM100" s="36"/>
      <c r="AN100" s="37"/>
      <c r="AO100" s="36"/>
      <c r="AP100" s="36"/>
      <c r="AQ100" s="36"/>
      <c r="AR100" s="36"/>
      <c r="AS100" s="36"/>
    </row>
    <row r="101" spans="1:45" hidden="1">
      <c r="A101" s="36"/>
      <c r="B101" s="36"/>
      <c r="C101" s="36"/>
      <c r="D101" s="36"/>
      <c r="E101" s="36"/>
      <c r="F101" s="36"/>
      <c r="G101" s="36"/>
      <c r="H101" s="36"/>
      <c r="I101" s="37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X101" s="36"/>
      <c r="Y101" s="36"/>
      <c r="Z101" s="36"/>
      <c r="AA101" s="36"/>
      <c r="AB101" s="36"/>
      <c r="AC101" s="36"/>
      <c r="AE101" s="36"/>
      <c r="AF101" s="36"/>
      <c r="AG101" s="36"/>
      <c r="AH101" s="36"/>
      <c r="AI101" s="36"/>
      <c r="AJ101" s="36"/>
      <c r="AL101" s="36"/>
      <c r="AM101" s="36"/>
      <c r="AN101" s="37"/>
      <c r="AO101" s="36"/>
      <c r="AP101" s="36"/>
      <c r="AQ101" s="36"/>
      <c r="AR101" s="36"/>
      <c r="AS101" s="36"/>
    </row>
    <row r="102" spans="1:45" hidden="1">
      <c r="A102" s="36"/>
      <c r="B102" s="36"/>
      <c r="C102" s="36"/>
      <c r="D102" s="36"/>
      <c r="E102" s="36"/>
      <c r="F102" s="36"/>
      <c r="G102" s="36"/>
      <c r="H102" s="36"/>
      <c r="I102" s="37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X102" s="36"/>
      <c r="Y102" s="36"/>
      <c r="Z102" s="36"/>
      <c r="AA102" s="36"/>
      <c r="AB102" s="36"/>
      <c r="AC102" s="36"/>
      <c r="AE102" s="36"/>
      <c r="AF102" s="36"/>
      <c r="AG102" s="36"/>
      <c r="AH102" s="36"/>
      <c r="AI102" s="36"/>
      <c r="AJ102" s="36"/>
      <c r="AL102" s="36"/>
      <c r="AM102" s="36"/>
      <c r="AN102" s="37"/>
      <c r="AO102" s="36"/>
      <c r="AP102" s="36"/>
      <c r="AQ102" s="36"/>
      <c r="AR102" s="36"/>
      <c r="AS102" s="36"/>
    </row>
    <row r="103" spans="1:45" hidden="1">
      <c r="A103" s="36"/>
      <c r="B103" s="36"/>
      <c r="C103" s="36"/>
      <c r="D103" s="36"/>
      <c r="E103" s="36"/>
      <c r="F103" s="36"/>
      <c r="G103" s="36"/>
      <c r="H103" s="36"/>
      <c r="I103" s="37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X103" s="36"/>
      <c r="Y103" s="36"/>
      <c r="Z103" s="36"/>
      <c r="AA103" s="36"/>
      <c r="AB103" s="36"/>
      <c r="AC103" s="36"/>
      <c r="AE103" s="36"/>
      <c r="AF103" s="36"/>
      <c r="AG103" s="36"/>
      <c r="AH103" s="36"/>
      <c r="AI103" s="36"/>
      <c r="AJ103" s="36"/>
      <c r="AL103" s="36"/>
      <c r="AM103" s="36"/>
      <c r="AN103" s="37"/>
      <c r="AO103" s="36"/>
      <c r="AP103" s="36"/>
      <c r="AQ103" s="36"/>
      <c r="AR103" s="36"/>
      <c r="AS103" s="36"/>
    </row>
    <row r="104" spans="1:45" hidden="1">
      <c r="A104" s="36"/>
      <c r="B104" s="36"/>
      <c r="C104" s="36"/>
      <c r="D104" s="36"/>
      <c r="E104" s="36"/>
      <c r="F104" s="36"/>
      <c r="G104" s="36"/>
      <c r="H104" s="36"/>
      <c r="I104" s="37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X104" s="36"/>
      <c r="Y104" s="36"/>
      <c r="Z104" s="36"/>
      <c r="AA104" s="36"/>
      <c r="AB104" s="36"/>
      <c r="AC104" s="36"/>
      <c r="AE104" s="36"/>
      <c r="AF104" s="36"/>
      <c r="AG104" s="36"/>
      <c r="AH104" s="36"/>
      <c r="AI104" s="36"/>
      <c r="AJ104" s="36"/>
      <c r="AL104" s="36"/>
      <c r="AM104" s="36"/>
      <c r="AN104" s="37"/>
      <c r="AO104" s="36"/>
      <c r="AP104" s="36"/>
      <c r="AQ104" s="36"/>
      <c r="AR104" s="36"/>
      <c r="AS104" s="36"/>
    </row>
    <row r="105" spans="1:45" hidden="1">
      <c r="A105" s="36"/>
      <c r="B105" s="36"/>
      <c r="C105" s="36"/>
      <c r="D105" s="36"/>
      <c r="E105" s="36"/>
      <c r="F105" s="36"/>
      <c r="G105" s="36"/>
      <c r="H105" s="36"/>
      <c r="I105" s="37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X105" s="36"/>
      <c r="Y105" s="36"/>
      <c r="Z105" s="36"/>
      <c r="AA105" s="36"/>
      <c r="AB105" s="36"/>
      <c r="AC105" s="36"/>
      <c r="AE105" s="36"/>
      <c r="AF105" s="36"/>
      <c r="AG105" s="36"/>
      <c r="AH105" s="36"/>
      <c r="AI105" s="36"/>
      <c r="AJ105" s="36"/>
      <c r="AL105" s="36"/>
      <c r="AM105" s="36"/>
      <c r="AN105" s="37"/>
      <c r="AO105" s="36"/>
      <c r="AP105" s="36"/>
      <c r="AQ105" s="36"/>
      <c r="AR105" s="36"/>
      <c r="AS105" s="36"/>
    </row>
    <row r="106" spans="1:45" hidden="1">
      <c r="A106" s="36"/>
      <c r="B106" s="36"/>
      <c r="C106" s="36"/>
      <c r="D106" s="36"/>
      <c r="E106" s="36"/>
      <c r="F106" s="36"/>
      <c r="G106" s="36"/>
      <c r="H106" s="36"/>
      <c r="I106" s="37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X106" s="36"/>
      <c r="Y106" s="36"/>
      <c r="Z106" s="36"/>
      <c r="AA106" s="36"/>
      <c r="AB106" s="36"/>
      <c r="AC106" s="36"/>
      <c r="AE106" s="36"/>
      <c r="AF106" s="36"/>
      <c r="AG106" s="36"/>
      <c r="AH106" s="36"/>
      <c r="AI106" s="36"/>
      <c r="AJ106" s="36"/>
      <c r="AL106" s="36"/>
      <c r="AM106" s="36"/>
      <c r="AN106" s="37"/>
      <c r="AO106" s="36"/>
      <c r="AP106" s="36"/>
      <c r="AQ106" s="36"/>
      <c r="AR106" s="36"/>
      <c r="AS106" s="36"/>
    </row>
    <row r="107" spans="1:45" hidden="1">
      <c r="A107" s="36"/>
      <c r="B107" s="36"/>
      <c r="C107" s="36"/>
      <c r="D107" s="36"/>
      <c r="E107" s="36"/>
      <c r="F107" s="36"/>
      <c r="G107" s="36"/>
      <c r="H107" s="36"/>
      <c r="I107" s="37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X107" s="36"/>
      <c r="Y107" s="36"/>
      <c r="Z107" s="36"/>
      <c r="AA107" s="36"/>
      <c r="AB107" s="36"/>
      <c r="AC107" s="36"/>
      <c r="AE107" s="36"/>
      <c r="AF107" s="36"/>
      <c r="AG107" s="36"/>
      <c r="AH107" s="36"/>
      <c r="AI107" s="36"/>
      <c r="AJ107" s="36"/>
      <c r="AL107" s="36"/>
      <c r="AM107" s="36"/>
      <c r="AN107" s="37"/>
      <c r="AO107" s="36"/>
      <c r="AP107" s="36"/>
      <c r="AQ107" s="36"/>
      <c r="AR107" s="36"/>
      <c r="AS107" s="36"/>
    </row>
    <row r="108" spans="1:45" hidden="1">
      <c r="A108" s="36"/>
      <c r="B108" s="36"/>
      <c r="C108" s="36"/>
      <c r="D108" s="36"/>
      <c r="E108" s="36"/>
      <c r="F108" s="36"/>
      <c r="G108" s="36"/>
      <c r="H108" s="36"/>
      <c r="I108" s="37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X108" s="36"/>
      <c r="Y108" s="36"/>
      <c r="Z108" s="36"/>
      <c r="AA108" s="36"/>
      <c r="AB108" s="36"/>
      <c r="AC108" s="36"/>
      <c r="AE108" s="36"/>
      <c r="AF108" s="36"/>
      <c r="AG108" s="36"/>
      <c r="AH108" s="36"/>
      <c r="AI108" s="36"/>
      <c r="AJ108" s="36"/>
      <c r="AL108" s="36"/>
      <c r="AM108" s="36"/>
      <c r="AN108" s="37"/>
      <c r="AO108" s="36"/>
      <c r="AP108" s="36"/>
      <c r="AQ108" s="36"/>
      <c r="AR108" s="36"/>
      <c r="AS108" s="36"/>
    </row>
    <row r="109" spans="1:45" hidden="1">
      <c r="A109" s="36"/>
      <c r="B109" s="36"/>
      <c r="C109" s="36"/>
      <c r="D109" s="36"/>
      <c r="E109" s="36"/>
      <c r="F109" s="36"/>
      <c r="G109" s="36"/>
      <c r="H109" s="36"/>
      <c r="I109" s="37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X109" s="36"/>
      <c r="Y109" s="36"/>
      <c r="Z109" s="36"/>
      <c r="AA109" s="36"/>
      <c r="AB109" s="36"/>
      <c r="AC109" s="36"/>
      <c r="AE109" s="36"/>
      <c r="AF109" s="36"/>
      <c r="AG109" s="36"/>
      <c r="AH109" s="36"/>
      <c r="AI109" s="36"/>
      <c r="AJ109" s="36"/>
      <c r="AL109" s="36"/>
      <c r="AM109" s="36"/>
      <c r="AN109" s="37"/>
      <c r="AO109" s="36"/>
      <c r="AP109" s="36"/>
      <c r="AQ109" s="36"/>
      <c r="AR109" s="36"/>
      <c r="AS109" s="36"/>
    </row>
    <row r="110" spans="1:45" hidden="1">
      <c r="A110" s="36"/>
      <c r="B110" s="36"/>
      <c r="C110" s="36"/>
      <c r="D110" s="36"/>
      <c r="E110" s="36"/>
      <c r="F110" s="36"/>
      <c r="G110" s="36"/>
      <c r="H110" s="36"/>
      <c r="I110" s="37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X110" s="36"/>
      <c r="Y110" s="36"/>
      <c r="Z110" s="36"/>
      <c r="AA110" s="36"/>
      <c r="AB110" s="36"/>
      <c r="AC110" s="36"/>
      <c r="AE110" s="36"/>
      <c r="AF110" s="36"/>
      <c r="AG110" s="36"/>
      <c r="AH110" s="36"/>
      <c r="AI110" s="36"/>
      <c r="AJ110" s="36"/>
      <c r="AL110" s="36"/>
      <c r="AM110" s="36"/>
      <c r="AN110" s="37"/>
      <c r="AO110" s="36"/>
      <c r="AP110" s="36"/>
      <c r="AQ110" s="36"/>
      <c r="AR110" s="36"/>
      <c r="AS110" s="36"/>
    </row>
    <row r="111" spans="1:45" hidden="1">
      <c r="A111" s="36"/>
      <c r="B111" s="36"/>
      <c r="C111" s="36"/>
      <c r="D111" s="36"/>
      <c r="E111" s="36"/>
      <c r="F111" s="36"/>
      <c r="G111" s="36"/>
      <c r="H111" s="36"/>
      <c r="I111" s="37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X111" s="36"/>
      <c r="Y111" s="36"/>
      <c r="Z111" s="36"/>
      <c r="AA111" s="36"/>
      <c r="AB111" s="36"/>
      <c r="AC111" s="36"/>
      <c r="AE111" s="36"/>
      <c r="AF111" s="36"/>
      <c r="AG111" s="36"/>
      <c r="AH111" s="36"/>
      <c r="AI111" s="36"/>
      <c r="AJ111" s="36"/>
      <c r="AL111" s="36"/>
      <c r="AM111" s="36"/>
      <c r="AN111" s="37"/>
      <c r="AO111" s="36"/>
      <c r="AP111" s="36"/>
      <c r="AQ111" s="36"/>
      <c r="AR111" s="36"/>
      <c r="AS111" s="36"/>
    </row>
    <row r="112" spans="1:45" hidden="1">
      <c r="A112" s="36"/>
      <c r="B112" s="36"/>
      <c r="C112" s="36"/>
      <c r="D112" s="36"/>
      <c r="E112" s="36"/>
      <c r="F112" s="36"/>
      <c r="G112" s="36"/>
      <c r="H112" s="36"/>
      <c r="I112" s="37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X112" s="36"/>
      <c r="Y112" s="36"/>
      <c r="Z112" s="36"/>
      <c r="AA112" s="36"/>
      <c r="AB112" s="36"/>
      <c r="AC112" s="36"/>
      <c r="AE112" s="36"/>
      <c r="AF112" s="36"/>
      <c r="AG112" s="36"/>
      <c r="AH112" s="36"/>
      <c r="AI112" s="36"/>
      <c r="AJ112" s="36"/>
      <c r="AL112" s="36"/>
      <c r="AM112" s="36"/>
      <c r="AN112" s="37"/>
      <c r="AO112" s="36"/>
      <c r="AP112" s="36"/>
      <c r="AQ112" s="36"/>
      <c r="AR112" s="36"/>
      <c r="AS112" s="36"/>
    </row>
    <row r="113" spans="1:45" hidden="1">
      <c r="A113" s="36"/>
      <c r="B113" s="36"/>
      <c r="C113" s="36"/>
      <c r="D113" s="36"/>
      <c r="E113" s="36"/>
      <c r="F113" s="36"/>
      <c r="G113" s="36"/>
      <c r="H113" s="36"/>
      <c r="I113" s="37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X113" s="36"/>
      <c r="Y113" s="36"/>
      <c r="Z113" s="36"/>
      <c r="AA113" s="36"/>
      <c r="AB113" s="36"/>
      <c r="AC113" s="36"/>
      <c r="AE113" s="36"/>
      <c r="AF113" s="36"/>
      <c r="AG113" s="36"/>
      <c r="AH113" s="36"/>
      <c r="AI113" s="36"/>
      <c r="AJ113" s="36"/>
      <c r="AL113" s="36"/>
      <c r="AM113" s="36"/>
      <c r="AN113" s="37"/>
      <c r="AO113" s="36"/>
      <c r="AP113" s="36"/>
      <c r="AQ113" s="36"/>
      <c r="AR113" s="36"/>
      <c r="AS113" s="36"/>
    </row>
    <row r="114" spans="1:45" hidden="1">
      <c r="A114" s="36"/>
      <c r="B114" s="36"/>
      <c r="C114" s="36"/>
      <c r="D114" s="36"/>
      <c r="E114" s="36"/>
      <c r="F114" s="36"/>
      <c r="G114" s="36"/>
      <c r="H114" s="36"/>
      <c r="I114" s="37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X114" s="36"/>
      <c r="Y114" s="36"/>
      <c r="Z114" s="36"/>
      <c r="AA114" s="36"/>
      <c r="AB114" s="36"/>
      <c r="AC114" s="36"/>
      <c r="AE114" s="36"/>
      <c r="AF114" s="36"/>
      <c r="AG114" s="36"/>
      <c r="AH114" s="36"/>
      <c r="AI114" s="36"/>
      <c r="AJ114" s="36"/>
      <c r="AL114" s="36"/>
      <c r="AM114" s="36"/>
      <c r="AN114" s="37"/>
      <c r="AO114" s="36"/>
      <c r="AP114" s="36"/>
      <c r="AQ114" s="36"/>
      <c r="AR114" s="36"/>
      <c r="AS114" s="36"/>
    </row>
    <row r="115" spans="1:45" hidden="1">
      <c r="A115" s="36"/>
      <c r="B115" s="36"/>
      <c r="C115" s="36"/>
      <c r="D115" s="36"/>
      <c r="E115" s="36"/>
      <c r="F115" s="36"/>
      <c r="G115" s="36"/>
      <c r="H115" s="36"/>
      <c r="I115" s="37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X115" s="36"/>
      <c r="Y115" s="36"/>
      <c r="Z115" s="36"/>
      <c r="AA115" s="36"/>
      <c r="AB115" s="36"/>
      <c r="AC115" s="36"/>
      <c r="AE115" s="36"/>
      <c r="AF115" s="36"/>
      <c r="AG115" s="36"/>
      <c r="AH115" s="36"/>
      <c r="AI115" s="36"/>
      <c r="AJ115" s="36"/>
      <c r="AL115" s="36"/>
      <c r="AM115" s="36"/>
      <c r="AN115" s="37"/>
      <c r="AO115" s="36"/>
      <c r="AP115" s="36"/>
      <c r="AQ115" s="36"/>
      <c r="AR115" s="36"/>
      <c r="AS115" s="36"/>
    </row>
    <row r="116" spans="1:45" hidden="1">
      <c r="A116" s="36"/>
      <c r="B116" s="36"/>
      <c r="C116" s="36"/>
      <c r="D116" s="36"/>
      <c r="E116" s="36"/>
      <c r="F116" s="36"/>
      <c r="G116" s="36"/>
      <c r="H116" s="36"/>
      <c r="I116" s="37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X116" s="36"/>
      <c r="Y116" s="36"/>
      <c r="Z116" s="36"/>
      <c r="AA116" s="36"/>
      <c r="AB116" s="36"/>
      <c r="AC116" s="36"/>
      <c r="AE116" s="36"/>
      <c r="AF116" s="36"/>
      <c r="AG116" s="36"/>
      <c r="AH116" s="36"/>
      <c r="AI116" s="36"/>
      <c r="AJ116" s="36"/>
      <c r="AL116" s="36"/>
      <c r="AM116" s="36"/>
      <c r="AN116" s="37"/>
      <c r="AO116" s="36"/>
      <c r="AP116" s="36"/>
      <c r="AQ116" s="36"/>
      <c r="AR116" s="36"/>
      <c r="AS116" s="36"/>
    </row>
    <row r="117" spans="1:45" hidden="1">
      <c r="A117" s="36"/>
      <c r="B117" s="36"/>
      <c r="C117" s="36"/>
      <c r="D117" s="36"/>
      <c r="E117" s="36"/>
      <c r="F117" s="36"/>
      <c r="G117" s="36"/>
      <c r="H117" s="36"/>
      <c r="I117" s="37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X117" s="36"/>
      <c r="Y117" s="36"/>
      <c r="Z117" s="36"/>
      <c r="AA117" s="36"/>
      <c r="AB117" s="36"/>
      <c r="AC117" s="36"/>
      <c r="AE117" s="36"/>
      <c r="AF117" s="36"/>
      <c r="AG117" s="36"/>
      <c r="AH117" s="36"/>
      <c r="AI117" s="36"/>
      <c r="AJ117" s="36"/>
      <c r="AL117" s="36"/>
      <c r="AM117" s="36"/>
      <c r="AN117" s="37"/>
      <c r="AO117" s="36"/>
      <c r="AP117" s="36"/>
      <c r="AQ117" s="36"/>
      <c r="AR117" s="36"/>
      <c r="AS117" s="36"/>
    </row>
    <row r="118" spans="1:45" hidden="1">
      <c r="A118" s="36"/>
      <c r="B118" s="36"/>
      <c r="C118" s="36"/>
      <c r="D118" s="36"/>
      <c r="E118" s="36"/>
      <c r="F118" s="36"/>
      <c r="G118" s="36"/>
      <c r="H118" s="36"/>
      <c r="I118" s="37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X118" s="36"/>
      <c r="Y118" s="36"/>
      <c r="Z118" s="36"/>
      <c r="AA118" s="36"/>
      <c r="AB118" s="36"/>
      <c r="AC118" s="36"/>
      <c r="AE118" s="36"/>
      <c r="AF118" s="36"/>
      <c r="AG118" s="36"/>
      <c r="AH118" s="36"/>
      <c r="AI118" s="36"/>
      <c r="AJ118" s="36"/>
      <c r="AL118" s="36"/>
      <c r="AM118" s="36"/>
      <c r="AN118" s="37"/>
      <c r="AO118" s="36"/>
      <c r="AP118" s="36"/>
      <c r="AQ118" s="36"/>
      <c r="AR118" s="36"/>
      <c r="AS118" s="36"/>
    </row>
    <row r="119" spans="1:45" hidden="1">
      <c r="A119" s="36"/>
      <c r="B119" s="36"/>
      <c r="C119" s="36"/>
      <c r="D119" s="36"/>
      <c r="E119" s="36"/>
      <c r="F119" s="36"/>
      <c r="G119" s="36"/>
      <c r="H119" s="36"/>
      <c r="I119" s="37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X119" s="36"/>
      <c r="Y119" s="36"/>
      <c r="Z119" s="36"/>
      <c r="AA119" s="36"/>
      <c r="AB119" s="36"/>
      <c r="AC119" s="36"/>
      <c r="AE119" s="36"/>
      <c r="AF119" s="36"/>
      <c r="AG119" s="36"/>
      <c r="AH119" s="36"/>
      <c r="AI119" s="36"/>
      <c r="AJ119" s="36"/>
      <c r="AL119" s="36"/>
      <c r="AM119" s="36"/>
      <c r="AN119" s="37"/>
      <c r="AO119" s="36"/>
      <c r="AP119" s="36"/>
      <c r="AQ119" s="36"/>
      <c r="AR119" s="36"/>
      <c r="AS119" s="36"/>
    </row>
    <row r="120" spans="1:45" hidden="1">
      <c r="A120" s="36"/>
      <c r="B120" s="36"/>
      <c r="C120" s="36"/>
      <c r="D120" s="36"/>
      <c r="E120" s="36"/>
      <c r="F120" s="36"/>
      <c r="G120" s="36"/>
      <c r="H120" s="36"/>
      <c r="I120" s="37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X120" s="36"/>
      <c r="Y120" s="36"/>
      <c r="Z120" s="36"/>
      <c r="AA120" s="36"/>
      <c r="AB120" s="36"/>
      <c r="AC120" s="36"/>
      <c r="AE120" s="36"/>
      <c r="AF120" s="36"/>
      <c r="AG120" s="36"/>
      <c r="AH120" s="36"/>
      <c r="AI120" s="36"/>
      <c r="AJ120" s="36"/>
      <c r="AL120" s="36"/>
      <c r="AM120" s="36"/>
      <c r="AN120" s="37"/>
      <c r="AO120" s="36"/>
      <c r="AP120" s="36"/>
      <c r="AQ120" s="36"/>
      <c r="AR120" s="36"/>
      <c r="AS120" s="36"/>
    </row>
    <row r="121" spans="1:45" hidden="1">
      <c r="A121" s="36"/>
      <c r="B121" s="36"/>
      <c r="C121" s="36"/>
      <c r="D121" s="36"/>
      <c r="E121" s="36"/>
      <c r="F121" s="36"/>
      <c r="G121" s="36"/>
      <c r="H121" s="36"/>
      <c r="I121" s="37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X121" s="36"/>
      <c r="Y121" s="36"/>
      <c r="Z121" s="36"/>
      <c r="AA121" s="36"/>
      <c r="AB121" s="36"/>
      <c r="AC121" s="36"/>
      <c r="AE121" s="36"/>
      <c r="AF121" s="36"/>
      <c r="AG121" s="36"/>
      <c r="AH121" s="36"/>
      <c r="AI121" s="36"/>
      <c r="AJ121" s="36"/>
      <c r="AL121" s="36"/>
      <c r="AM121" s="36"/>
      <c r="AN121" s="37"/>
      <c r="AO121" s="36"/>
      <c r="AP121" s="36"/>
      <c r="AQ121" s="36"/>
      <c r="AR121" s="36"/>
      <c r="AS121" s="36"/>
    </row>
    <row r="122" spans="1:45" hidden="1">
      <c r="A122" s="36"/>
      <c r="B122" s="36"/>
      <c r="C122" s="36"/>
      <c r="D122" s="36"/>
      <c r="E122" s="36"/>
      <c r="F122" s="36"/>
      <c r="G122" s="36"/>
      <c r="H122" s="36"/>
      <c r="I122" s="37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X122" s="36"/>
      <c r="Y122" s="36"/>
      <c r="Z122" s="36"/>
      <c r="AA122" s="36"/>
      <c r="AB122" s="36"/>
      <c r="AC122" s="36"/>
      <c r="AE122" s="36"/>
      <c r="AF122" s="36"/>
      <c r="AG122" s="36"/>
      <c r="AH122" s="36"/>
      <c r="AI122" s="36"/>
      <c r="AJ122" s="36"/>
      <c r="AL122" s="36"/>
      <c r="AM122" s="36"/>
      <c r="AN122" s="37"/>
      <c r="AO122" s="36"/>
      <c r="AP122" s="36"/>
      <c r="AQ122" s="36"/>
      <c r="AR122" s="36"/>
      <c r="AS122" s="36"/>
    </row>
    <row r="123" spans="1:45" hidden="1">
      <c r="A123" s="36"/>
      <c r="B123" s="36"/>
      <c r="C123" s="36"/>
      <c r="D123" s="36"/>
      <c r="E123" s="36"/>
      <c r="F123" s="36"/>
      <c r="G123" s="36"/>
      <c r="H123" s="36"/>
      <c r="I123" s="37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X123" s="36"/>
      <c r="Y123" s="36"/>
      <c r="Z123" s="36"/>
      <c r="AA123" s="36"/>
      <c r="AB123" s="36"/>
      <c r="AC123" s="36"/>
      <c r="AE123" s="36"/>
      <c r="AF123" s="36"/>
      <c r="AG123" s="36"/>
      <c r="AH123" s="36"/>
      <c r="AI123" s="36"/>
      <c r="AJ123" s="36"/>
      <c r="AL123" s="36"/>
      <c r="AM123" s="36"/>
      <c r="AN123" s="37"/>
      <c r="AO123" s="36"/>
      <c r="AP123" s="36"/>
      <c r="AQ123" s="36"/>
      <c r="AR123" s="36"/>
      <c r="AS123" s="36"/>
    </row>
    <row r="124" spans="1:45" hidden="1">
      <c r="A124" s="36"/>
      <c r="B124" s="36"/>
      <c r="C124" s="36"/>
      <c r="D124" s="36"/>
      <c r="E124" s="36"/>
      <c r="F124" s="36"/>
      <c r="G124" s="36"/>
      <c r="H124" s="36"/>
      <c r="I124" s="37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X124" s="36"/>
      <c r="Y124" s="36"/>
      <c r="Z124" s="36"/>
      <c r="AA124" s="36"/>
      <c r="AB124" s="36"/>
      <c r="AC124" s="36"/>
      <c r="AE124" s="36"/>
      <c r="AF124" s="36"/>
      <c r="AG124" s="36"/>
      <c r="AH124" s="36"/>
      <c r="AI124" s="36"/>
      <c r="AJ124" s="36"/>
      <c r="AL124" s="36"/>
      <c r="AM124" s="36"/>
      <c r="AN124" s="37"/>
      <c r="AO124" s="36"/>
      <c r="AP124" s="36"/>
      <c r="AQ124" s="36"/>
      <c r="AR124" s="36"/>
      <c r="AS124" s="36"/>
    </row>
    <row r="125" spans="1:45" hidden="1">
      <c r="A125" s="36"/>
      <c r="B125" s="36"/>
      <c r="C125" s="36"/>
      <c r="D125" s="36"/>
      <c r="E125" s="36"/>
      <c r="F125" s="36"/>
      <c r="G125" s="36"/>
      <c r="H125" s="36"/>
      <c r="I125" s="37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X125" s="36"/>
      <c r="Y125" s="36"/>
      <c r="Z125" s="36"/>
      <c r="AA125" s="36"/>
      <c r="AB125" s="36"/>
      <c r="AC125" s="36"/>
      <c r="AE125" s="36"/>
      <c r="AF125" s="36"/>
      <c r="AG125" s="36"/>
      <c r="AH125" s="36"/>
      <c r="AI125" s="36"/>
      <c r="AJ125" s="36"/>
      <c r="AL125" s="36"/>
      <c r="AM125" s="36"/>
      <c r="AN125" s="37"/>
      <c r="AO125" s="36"/>
      <c r="AP125" s="36"/>
      <c r="AQ125" s="36"/>
      <c r="AR125" s="36"/>
      <c r="AS125" s="36"/>
    </row>
    <row r="126" spans="1:45" hidden="1">
      <c r="A126" s="36"/>
      <c r="B126" s="36"/>
      <c r="C126" s="36"/>
      <c r="D126" s="36"/>
      <c r="E126" s="36"/>
      <c r="F126" s="36"/>
      <c r="G126" s="36"/>
      <c r="H126" s="36"/>
      <c r="I126" s="37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X126" s="36"/>
      <c r="Y126" s="36"/>
      <c r="Z126" s="36"/>
      <c r="AA126" s="36"/>
      <c r="AB126" s="36"/>
      <c r="AC126" s="36"/>
      <c r="AE126" s="36"/>
      <c r="AF126" s="36"/>
      <c r="AG126" s="36"/>
      <c r="AH126" s="36"/>
      <c r="AI126" s="36"/>
      <c r="AJ126" s="36"/>
      <c r="AL126" s="36"/>
      <c r="AM126" s="36"/>
      <c r="AN126" s="37"/>
      <c r="AO126" s="36"/>
      <c r="AP126" s="36"/>
      <c r="AQ126" s="36"/>
      <c r="AR126" s="36"/>
      <c r="AS126" s="36"/>
    </row>
    <row r="127" spans="1:45" hidden="1">
      <c r="I127" s="40"/>
    </row>
    <row r="128" spans="1:45" hidden="1">
      <c r="I128" s="40"/>
    </row>
    <row r="129" spans="9:9" hidden="1">
      <c r="I129" s="40"/>
    </row>
    <row r="130" spans="9:9" hidden="1">
      <c r="I130" s="40"/>
    </row>
    <row r="131" spans="9:9" hidden="1">
      <c r="I131" s="40"/>
    </row>
    <row r="132" spans="9:9" hidden="1">
      <c r="I132" s="40"/>
    </row>
    <row r="133" spans="9:9" hidden="1">
      <c r="I133" s="40"/>
    </row>
    <row r="134" spans="9:9" hidden="1">
      <c r="I134" s="40"/>
    </row>
    <row r="135" spans="9:9" hidden="1">
      <c r="I135" s="40"/>
    </row>
    <row r="136" spans="9:9" hidden="1">
      <c r="I136" s="40"/>
    </row>
    <row r="137" spans="9:9" hidden="1">
      <c r="I137" s="40"/>
    </row>
    <row r="138" spans="9:9" hidden="1">
      <c r="I138" s="40"/>
    </row>
    <row r="139" spans="9:9" hidden="1">
      <c r="I139" s="40"/>
    </row>
    <row r="140" spans="9:9" hidden="1">
      <c r="I140" s="40"/>
    </row>
    <row r="141" spans="9:9" hidden="1">
      <c r="I141" s="40"/>
    </row>
    <row r="142" spans="9:9" hidden="1">
      <c r="I142" s="40"/>
    </row>
    <row r="143" spans="9:9" hidden="1">
      <c r="I143" s="40"/>
    </row>
    <row r="144" spans="9:9" hidden="1">
      <c r="I144" s="40"/>
    </row>
    <row r="145" spans="9:9" hidden="1">
      <c r="I145" s="40"/>
    </row>
    <row r="146" spans="9:9" hidden="1">
      <c r="I146" s="40"/>
    </row>
    <row r="147" spans="9:9" hidden="1">
      <c r="I147" s="40"/>
    </row>
    <row r="148" spans="9:9" hidden="1">
      <c r="I148" s="40"/>
    </row>
    <row r="149" spans="9:9" hidden="1">
      <c r="I149" s="40"/>
    </row>
    <row r="150" spans="9:9" hidden="1">
      <c r="I150" s="40"/>
    </row>
    <row r="151" spans="9:9" hidden="1">
      <c r="I151" s="40"/>
    </row>
    <row r="152" spans="9:9" hidden="1">
      <c r="I152" s="40"/>
    </row>
    <row r="153" spans="9:9" hidden="1">
      <c r="I153" s="40"/>
    </row>
    <row r="154" spans="9:9" hidden="1">
      <c r="I154" s="40"/>
    </row>
    <row r="155" spans="9:9" hidden="1"/>
    <row r="156" spans="9:9" hidden="1"/>
    <row r="157" spans="9:9" hidden="1"/>
    <row r="158" spans="9:9" hidden="1"/>
    <row r="159" spans="9:9" hidden="1"/>
    <row r="160" spans="9:9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</sheetData>
  <sheetProtection password="CF8B" sheet="1" objects="1" scenarios="1" formatCells="0" formatColumns="0" formatRows="0"/>
  <mergeCells count="129">
    <mergeCell ref="I33:K33"/>
    <mergeCell ref="AA15:AE15"/>
    <mergeCell ref="AA16:AE16"/>
    <mergeCell ref="AF15:AJ15"/>
    <mergeCell ref="AF16:AJ16"/>
    <mergeCell ref="U16:Z16"/>
    <mergeCell ref="Q16:T16"/>
    <mergeCell ref="M16:P16"/>
    <mergeCell ref="AK11:AQ11"/>
    <mergeCell ref="AK12:AQ12"/>
    <mergeCell ref="AK13:AQ13"/>
    <mergeCell ref="AK14:AQ14"/>
    <mergeCell ref="AK15:AQ15"/>
    <mergeCell ref="AK16:AQ16"/>
    <mergeCell ref="AA11:AE11"/>
    <mergeCell ref="AA12:AE12"/>
    <mergeCell ref="AA13:AE13"/>
    <mergeCell ref="AA14:AE14"/>
    <mergeCell ref="AF11:AJ11"/>
    <mergeCell ref="AF12:AJ12"/>
    <mergeCell ref="AF13:AJ13"/>
    <mergeCell ref="AF14:AJ14"/>
    <mergeCell ref="Q13:T13"/>
    <mergeCell ref="Q14:T14"/>
    <mergeCell ref="Q15:T15"/>
    <mergeCell ref="U15:Z15"/>
    <mergeCell ref="U11:Z11"/>
    <mergeCell ref="U12:Z12"/>
    <mergeCell ref="U13:Z13"/>
    <mergeCell ref="U14:Z14"/>
    <mergeCell ref="I11:L11"/>
    <mergeCell ref="I12:L12"/>
    <mergeCell ref="Q11:T11"/>
    <mergeCell ref="Q12:T12"/>
    <mergeCell ref="M11:P11"/>
    <mergeCell ref="M12:P12"/>
    <mergeCell ref="F12:H12"/>
    <mergeCell ref="F13:H13"/>
    <mergeCell ref="F14:H14"/>
    <mergeCell ref="M13:P13"/>
    <mergeCell ref="M14:P14"/>
    <mergeCell ref="I13:L13"/>
    <mergeCell ref="I14:L14"/>
    <mergeCell ref="AA10:AE10"/>
    <mergeCell ref="AF10:AJ10"/>
    <mergeCell ref="AK10:AQ10"/>
    <mergeCell ref="F15:H15"/>
    <mergeCell ref="F16:H16"/>
    <mergeCell ref="C11:E11"/>
    <mergeCell ref="C12:E12"/>
    <mergeCell ref="C13:E13"/>
    <mergeCell ref="C14:E14"/>
    <mergeCell ref="F11:H11"/>
    <mergeCell ref="C10:E10"/>
    <mergeCell ref="F10:H10"/>
    <mergeCell ref="I10:L10"/>
    <mergeCell ref="M10:P10"/>
    <mergeCell ref="Q10:T10"/>
    <mergeCell ref="U10:Z10"/>
    <mergeCell ref="AK8:AQ8"/>
    <mergeCell ref="C9:E9"/>
    <mergeCell ref="F9:H9"/>
    <mergeCell ref="I9:L9"/>
    <mergeCell ref="M9:P9"/>
    <mergeCell ref="Q9:T9"/>
    <mergeCell ref="U9:Z9"/>
    <mergeCell ref="AA9:AE9"/>
    <mergeCell ref="AF9:AJ9"/>
    <mergeCell ref="AK9:AQ9"/>
    <mergeCell ref="AF7:AJ7"/>
    <mergeCell ref="AK7:AQ7"/>
    <mergeCell ref="C8:E8"/>
    <mergeCell ref="F8:H8"/>
    <mergeCell ref="I8:L8"/>
    <mergeCell ref="M8:P8"/>
    <mergeCell ref="Q8:T8"/>
    <mergeCell ref="U8:Z8"/>
    <mergeCell ref="AA8:AE8"/>
    <mergeCell ref="AF8:AJ8"/>
    <mergeCell ref="AA6:AE6"/>
    <mergeCell ref="AF6:AJ6"/>
    <mergeCell ref="AK6:AQ6"/>
    <mergeCell ref="C7:E7"/>
    <mergeCell ref="F7:H7"/>
    <mergeCell ref="I7:L7"/>
    <mergeCell ref="M7:P7"/>
    <mergeCell ref="Q7:T7"/>
    <mergeCell ref="U7:Z7"/>
    <mergeCell ref="AA7:AE7"/>
    <mergeCell ref="F27:M27"/>
    <mergeCell ref="AA21:AO21"/>
    <mergeCell ref="I15:L15"/>
    <mergeCell ref="I16:L16"/>
    <mergeCell ref="M15:P15"/>
    <mergeCell ref="F6:H6"/>
    <mergeCell ref="I6:L6"/>
    <mergeCell ref="M6:P6"/>
    <mergeCell ref="Q6:T6"/>
    <mergeCell ref="U6:Z6"/>
    <mergeCell ref="D21:U21"/>
    <mergeCell ref="V21:Y21"/>
    <mergeCell ref="AC60:AH60"/>
    <mergeCell ref="C60:L60"/>
    <mergeCell ref="C58:L59"/>
    <mergeCell ref="C6:E6"/>
    <mergeCell ref="I29:J29"/>
    <mergeCell ref="M22:V22"/>
    <mergeCell ref="C23:AA23"/>
    <mergeCell ref="F29:H29"/>
    <mergeCell ref="AI60:AN60"/>
    <mergeCell ref="O54:S54"/>
    <mergeCell ref="AJ54:AN54"/>
    <mergeCell ref="M58:U59"/>
    <mergeCell ref="V58:AB58"/>
    <mergeCell ref="AC58:AH58"/>
    <mergeCell ref="AI58:AN59"/>
    <mergeCell ref="V59:AB59"/>
    <mergeCell ref="V60:AB60"/>
    <mergeCell ref="AC59:AH59"/>
    <mergeCell ref="S2:AT2"/>
    <mergeCell ref="A2:R2"/>
    <mergeCell ref="AO3:AR3"/>
    <mergeCell ref="AD77:AI77"/>
    <mergeCell ref="D65:X65"/>
    <mergeCell ref="AJ65:AM65"/>
    <mergeCell ref="C66:V66"/>
    <mergeCell ref="AD76:AI76"/>
    <mergeCell ref="C15:E15"/>
    <mergeCell ref="C16:E16"/>
  </mergeCells>
  <phoneticPr fontId="20" type="noConversion"/>
  <hyperlinks>
    <hyperlink ref="A2:C2" location="MainMenu!A1" display="MainMenu!A1"/>
  </hyperlinks>
  <pageMargins left="0" right="0" top="1.25" bottom="1" header="0.5" footer="0.9"/>
  <pageSetup paperSize="9" scale="81" orientation="portrait" verticalDpi="12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E240"/>
  <sheetViews>
    <sheetView topLeftCell="B1" workbookViewId="0">
      <pane ySplit="2" topLeftCell="A3" activePane="bottomLeft" state="frozen"/>
      <selection activeCell="A2" sqref="A2:O2"/>
      <selection pane="bottomLeft" activeCell="A2" sqref="A2:O2"/>
    </sheetView>
  </sheetViews>
  <sheetFormatPr defaultColWidth="0" defaultRowHeight="15" zeroHeight="1"/>
  <cols>
    <col min="1" max="1" width="2.625" style="441" hidden="1" customWidth="1"/>
    <col min="2" max="2" width="3.875" style="441" customWidth="1"/>
    <col min="3" max="4" width="2.625" style="441" customWidth="1"/>
    <col min="5" max="5" width="3.5" style="441" customWidth="1"/>
    <col min="6" max="28" width="2.625" style="441" customWidth="1"/>
    <col min="29" max="29" width="3.125" style="441" customWidth="1"/>
    <col min="30" max="30" width="3.625" style="441" customWidth="1"/>
    <col min="31" max="40" width="2.625" style="441" customWidth="1"/>
    <col min="41" max="41" width="3.625" style="441" customWidth="1"/>
    <col min="42" max="49" width="2.625" style="441" customWidth="1"/>
    <col min="50" max="50" width="1.125" style="441" customWidth="1"/>
    <col min="51" max="51" width="0.75" style="441" customWidth="1"/>
    <col min="52" max="16384" width="2.875" style="441" hidden="1"/>
  </cols>
  <sheetData>
    <row r="1" spans="1:54" s="57" customFormat="1" ht="17.25" hidden="1" customHeight="1">
      <c r="A1" s="57">
        <v>1</v>
      </c>
      <c r="B1" s="57">
        <f>A1+1</f>
        <v>2</v>
      </c>
      <c r="C1" s="57">
        <f t="shared" ref="C1:AW1" si="0">B1+1</f>
        <v>3</v>
      </c>
      <c r="D1" s="57">
        <f t="shared" si="0"/>
        <v>4</v>
      </c>
      <c r="E1" s="57">
        <f t="shared" si="0"/>
        <v>5</v>
      </c>
      <c r="F1" s="57">
        <f t="shared" si="0"/>
        <v>6</v>
      </c>
      <c r="G1" s="57">
        <f t="shared" si="0"/>
        <v>7</v>
      </c>
      <c r="H1" s="57">
        <f t="shared" si="0"/>
        <v>8</v>
      </c>
      <c r="I1" s="57">
        <f t="shared" si="0"/>
        <v>9</v>
      </c>
      <c r="J1" s="57">
        <f t="shared" si="0"/>
        <v>10</v>
      </c>
      <c r="K1" s="57">
        <f t="shared" si="0"/>
        <v>11</v>
      </c>
      <c r="L1" s="57">
        <f t="shared" si="0"/>
        <v>12</v>
      </c>
      <c r="M1" s="57">
        <f t="shared" si="0"/>
        <v>13</v>
      </c>
      <c r="N1" s="57">
        <f t="shared" si="0"/>
        <v>14</v>
      </c>
      <c r="O1" s="57">
        <f t="shared" si="0"/>
        <v>15</v>
      </c>
      <c r="P1" s="57">
        <f t="shared" si="0"/>
        <v>16</v>
      </c>
      <c r="Q1" s="57">
        <f t="shared" si="0"/>
        <v>17</v>
      </c>
      <c r="R1" s="57">
        <f t="shared" si="0"/>
        <v>18</v>
      </c>
      <c r="S1" s="57">
        <f t="shared" si="0"/>
        <v>19</v>
      </c>
      <c r="T1" s="57">
        <f t="shared" si="0"/>
        <v>20</v>
      </c>
      <c r="U1" s="57">
        <f t="shared" si="0"/>
        <v>21</v>
      </c>
      <c r="V1" s="57">
        <f t="shared" si="0"/>
        <v>22</v>
      </c>
      <c r="W1" s="57">
        <f t="shared" si="0"/>
        <v>23</v>
      </c>
      <c r="X1" s="57">
        <f t="shared" si="0"/>
        <v>24</v>
      </c>
      <c r="Y1" s="57">
        <f t="shared" si="0"/>
        <v>25</v>
      </c>
      <c r="Z1" s="57">
        <f t="shared" si="0"/>
        <v>26</v>
      </c>
      <c r="AA1" s="57">
        <f t="shared" si="0"/>
        <v>27</v>
      </c>
      <c r="AB1" s="57">
        <f t="shared" si="0"/>
        <v>28</v>
      </c>
      <c r="AC1" s="57">
        <f t="shared" si="0"/>
        <v>29</v>
      </c>
      <c r="AD1" s="57">
        <f t="shared" si="0"/>
        <v>30</v>
      </c>
      <c r="AE1" s="57">
        <f t="shared" si="0"/>
        <v>31</v>
      </c>
      <c r="AF1" s="57">
        <f t="shared" si="0"/>
        <v>32</v>
      </c>
      <c r="AG1" s="57">
        <f t="shared" si="0"/>
        <v>33</v>
      </c>
      <c r="AH1" s="57">
        <f t="shared" si="0"/>
        <v>34</v>
      </c>
      <c r="AI1" s="57">
        <f t="shared" si="0"/>
        <v>35</v>
      </c>
      <c r="AJ1" s="57">
        <f t="shared" si="0"/>
        <v>36</v>
      </c>
      <c r="AK1" s="57">
        <f t="shared" si="0"/>
        <v>37</v>
      </c>
      <c r="AL1" s="57">
        <f t="shared" si="0"/>
        <v>38</v>
      </c>
      <c r="AM1" s="57">
        <f t="shared" si="0"/>
        <v>39</v>
      </c>
      <c r="AN1" s="57">
        <f t="shared" si="0"/>
        <v>40</v>
      </c>
      <c r="AO1" s="57">
        <f t="shared" si="0"/>
        <v>41</v>
      </c>
      <c r="AP1" s="57">
        <f t="shared" si="0"/>
        <v>42</v>
      </c>
      <c r="AQ1" s="57">
        <f t="shared" si="0"/>
        <v>43</v>
      </c>
      <c r="AR1" s="57">
        <f t="shared" si="0"/>
        <v>44</v>
      </c>
      <c r="AS1" s="57">
        <f t="shared" si="0"/>
        <v>45</v>
      </c>
      <c r="AT1" s="57">
        <f t="shared" si="0"/>
        <v>46</v>
      </c>
      <c r="AU1" s="57">
        <f t="shared" si="0"/>
        <v>47</v>
      </c>
      <c r="AV1" s="57">
        <f t="shared" si="0"/>
        <v>48</v>
      </c>
      <c r="AW1" s="57">
        <f t="shared" si="0"/>
        <v>49</v>
      </c>
      <c r="AX1" s="57">
        <v>53</v>
      </c>
      <c r="AY1" s="57">
        <v>54</v>
      </c>
      <c r="BB1" s="58"/>
    </row>
    <row r="2" spans="1:54" s="418" customFormat="1" ht="24" customHeight="1">
      <c r="A2" s="982" t="s">
        <v>58</v>
      </c>
      <c r="B2" s="982"/>
      <c r="C2" s="982"/>
      <c r="D2" s="982"/>
      <c r="E2" s="982"/>
      <c r="F2" s="982"/>
      <c r="G2" s="982"/>
      <c r="H2" s="982"/>
      <c r="I2" s="982"/>
      <c r="J2" s="982"/>
      <c r="K2" s="982"/>
      <c r="L2" s="982"/>
      <c r="M2" s="982"/>
      <c r="N2" s="982"/>
      <c r="O2" s="982"/>
      <c r="P2" s="1142" t="s">
        <v>416</v>
      </c>
      <c r="Q2" s="1142"/>
      <c r="R2" s="1142"/>
      <c r="S2" s="1142"/>
      <c r="T2" s="1142"/>
      <c r="U2" s="1142"/>
      <c r="V2" s="1142"/>
      <c r="W2" s="1142"/>
      <c r="X2" s="1142"/>
      <c r="Y2" s="1142"/>
      <c r="Z2" s="1142"/>
      <c r="AA2" s="1142"/>
      <c r="AB2" s="1142"/>
      <c r="AC2" s="1142"/>
      <c r="AD2" s="1142"/>
      <c r="AE2" s="1142"/>
      <c r="AF2" s="1142"/>
      <c r="AG2" s="1142"/>
      <c r="AH2" s="1142"/>
      <c r="AI2" s="1142"/>
      <c r="AJ2" s="1142"/>
      <c r="AK2" s="1142"/>
      <c r="AL2" s="1142"/>
      <c r="AM2" s="1142"/>
      <c r="AN2" s="1142"/>
      <c r="AO2" s="1142"/>
      <c r="AP2" s="1142"/>
      <c r="AQ2" s="1142"/>
      <c r="AR2" s="1142"/>
      <c r="AS2" s="1142"/>
      <c r="AT2" s="1142"/>
      <c r="AU2" s="1142"/>
      <c r="AV2" s="1142"/>
      <c r="AW2" s="1142"/>
      <c r="AX2" s="461"/>
      <c r="AZ2" s="364"/>
      <c r="BA2" s="364"/>
      <c r="BB2" s="414"/>
    </row>
    <row r="3" spans="1:54" s="365" customFormat="1" ht="22.5" customHeight="1">
      <c r="I3" s="470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7"/>
      <c r="V3" s="387"/>
      <c r="W3" s="387"/>
      <c r="X3" s="387"/>
      <c r="Y3" s="387"/>
      <c r="Z3" s="388" t="s">
        <v>417</v>
      </c>
      <c r="AA3" s="387"/>
      <c r="AB3" s="387"/>
      <c r="AC3" s="387"/>
      <c r="AD3" s="387"/>
      <c r="AE3" s="387"/>
      <c r="AF3" s="387"/>
      <c r="AG3" s="387"/>
      <c r="AH3" s="387"/>
      <c r="AI3" s="387"/>
      <c r="AJ3" s="387"/>
      <c r="AK3" s="387"/>
      <c r="AL3" s="387"/>
      <c r="AM3" s="387"/>
      <c r="AN3" s="387"/>
      <c r="AO3" s="467"/>
      <c r="AP3" s="387"/>
      <c r="AQ3" s="387"/>
      <c r="AR3" s="387"/>
      <c r="AU3" s="366"/>
      <c r="BB3" s="415"/>
    </row>
    <row r="4" spans="1:54" s="367" customFormat="1" ht="15" customHeight="1">
      <c r="D4" s="1114" t="s">
        <v>421</v>
      </c>
      <c r="I4" s="205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381" t="s">
        <v>418</v>
      </c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397"/>
      <c r="AP4" s="56"/>
      <c r="AQ4" s="387"/>
      <c r="AR4" s="387"/>
      <c r="AS4" s="365"/>
      <c r="AT4" s="386" t="s">
        <v>31</v>
      </c>
      <c r="AU4" s="385"/>
      <c r="AV4" s="365"/>
      <c r="AW4" s="365"/>
      <c r="AX4" s="365"/>
      <c r="BB4" s="416"/>
    </row>
    <row r="5" spans="1:54" s="367" customFormat="1" ht="12.75" customHeight="1">
      <c r="D5" s="1114"/>
      <c r="I5" s="205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381" t="s">
        <v>419</v>
      </c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397"/>
      <c r="AP5" s="207"/>
      <c r="AQ5" s="1110" t="str">
        <f>UPPER(MID('Other Deails'!$J$2,A1,1))</f>
        <v>2</v>
      </c>
      <c r="AR5" s="1107" t="str">
        <f>UPPER(MID('Other Deails'!$J$2,B1,1))</f>
        <v>0</v>
      </c>
      <c r="AS5" s="1107" t="str">
        <f>UPPER(MID('Other Deails'!$J$2,C1,1))</f>
        <v>0</v>
      </c>
      <c r="AT5" s="1107" t="str">
        <f>UPPER(MID('Other Deails'!$J$2,D1,1))</f>
        <v>7</v>
      </c>
      <c r="AU5" s="1113" t="s">
        <v>423</v>
      </c>
      <c r="AV5" s="1104">
        <v>0</v>
      </c>
      <c r="AW5" s="1126" t="str">
        <f>UPPER(MID('Other Deails'!$K$2,A1,1))</f>
        <v>8</v>
      </c>
      <c r="BB5" s="416"/>
    </row>
    <row r="6" spans="1:54" s="368" customFormat="1" ht="15.75" customHeight="1">
      <c r="D6" s="1114"/>
      <c r="E6" s="383" t="s">
        <v>422</v>
      </c>
      <c r="I6" s="471"/>
      <c r="J6" s="376"/>
      <c r="K6" s="376"/>
      <c r="L6" s="376"/>
      <c r="M6" s="376"/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376"/>
      <c r="Y6" s="376"/>
      <c r="Z6" s="419" t="s">
        <v>420</v>
      </c>
      <c r="AA6" s="376"/>
      <c r="AB6" s="376"/>
      <c r="AC6" s="376"/>
      <c r="AD6" s="376"/>
      <c r="AE6" s="376"/>
      <c r="AF6" s="376"/>
      <c r="AG6" s="376"/>
      <c r="AH6" s="376"/>
      <c r="AI6" s="376"/>
      <c r="AJ6" s="376"/>
      <c r="AK6" s="376"/>
      <c r="AL6" s="376"/>
      <c r="AM6" s="376"/>
      <c r="AN6" s="376"/>
      <c r="AO6" s="468"/>
      <c r="AP6" s="389"/>
      <c r="AQ6" s="1111"/>
      <c r="AR6" s="1108"/>
      <c r="AS6" s="1108"/>
      <c r="AT6" s="1108"/>
      <c r="AU6" s="1113"/>
      <c r="AV6" s="1105"/>
      <c r="AW6" s="1127"/>
      <c r="AX6" s="367"/>
      <c r="BB6" s="380"/>
    </row>
    <row r="7" spans="1:54" s="368" customFormat="1" ht="15" customHeight="1">
      <c r="D7" s="1114"/>
      <c r="I7" s="472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378"/>
      <c r="V7" s="378"/>
      <c r="W7" s="378"/>
      <c r="X7" s="378"/>
      <c r="Y7" s="378"/>
      <c r="Z7" s="466"/>
      <c r="AA7" s="378"/>
      <c r="AB7" s="378"/>
      <c r="AC7" s="378"/>
      <c r="AD7" s="378"/>
      <c r="AE7" s="378"/>
      <c r="AF7" s="378"/>
      <c r="AG7" s="378"/>
      <c r="AH7" s="378"/>
      <c r="AI7" s="378"/>
      <c r="AJ7" s="378"/>
      <c r="AK7" s="378"/>
      <c r="AL7" s="378"/>
      <c r="AM7" s="378"/>
      <c r="AN7" s="378"/>
      <c r="AO7" s="469"/>
      <c r="AP7" s="390"/>
      <c r="AQ7" s="1112"/>
      <c r="AR7" s="1109"/>
      <c r="AS7" s="1109"/>
      <c r="AT7" s="1109"/>
      <c r="AU7" s="1113"/>
      <c r="AV7" s="1106"/>
      <c r="AW7" s="1128"/>
      <c r="BB7" s="380"/>
    </row>
    <row r="8" spans="1:54" s="368" customFormat="1" ht="4.5" customHeight="1">
      <c r="D8" s="1114"/>
      <c r="Z8" s="369"/>
      <c r="AU8" s="376"/>
      <c r="BB8" s="380"/>
    </row>
    <row r="9" spans="1:54" s="368" customFormat="1" ht="4.5" customHeight="1">
      <c r="A9" s="384"/>
      <c r="B9" s="451"/>
      <c r="Z9" s="369"/>
      <c r="AZ9" s="384"/>
      <c r="BA9" s="384"/>
      <c r="BB9" s="380"/>
    </row>
    <row r="10" spans="1:54" s="368" customFormat="1" ht="5.25" customHeight="1">
      <c r="B10" s="382"/>
      <c r="Z10" s="369"/>
      <c r="BB10" s="380"/>
    </row>
    <row r="11" spans="1:54" s="57" customFormat="1" ht="17.25" customHeight="1">
      <c r="A11" s="56"/>
      <c r="B11" s="370"/>
      <c r="C11" s="1118" t="s">
        <v>449</v>
      </c>
      <c r="D11" s="1119"/>
      <c r="E11" s="398" t="s">
        <v>425</v>
      </c>
      <c r="F11" s="399"/>
      <c r="G11" s="399"/>
      <c r="H11" s="399"/>
      <c r="I11" s="399"/>
      <c r="J11" s="399"/>
      <c r="K11" s="399"/>
      <c r="L11" s="399"/>
      <c r="M11" s="399"/>
      <c r="N11" s="399"/>
      <c r="O11" s="399"/>
      <c r="P11" s="399"/>
      <c r="Q11" s="399"/>
      <c r="R11" s="399" t="s">
        <v>426</v>
      </c>
      <c r="S11" s="399"/>
      <c r="T11" s="399"/>
      <c r="U11" s="399"/>
      <c r="V11" s="399"/>
      <c r="W11" s="399"/>
      <c r="X11" s="399"/>
      <c r="Y11" s="399"/>
      <c r="Z11" s="399"/>
      <c r="AA11" s="399"/>
      <c r="AB11" s="399"/>
      <c r="AC11" s="399" t="s">
        <v>427</v>
      </c>
      <c r="AD11" s="399"/>
      <c r="AE11" s="399"/>
      <c r="AF11" s="399"/>
      <c r="AG11" s="396"/>
      <c r="AH11" s="396"/>
      <c r="AI11" s="396"/>
      <c r="AJ11" s="396"/>
      <c r="AK11" s="392"/>
      <c r="AL11" s="56"/>
      <c r="AM11" s="56"/>
      <c r="AN11" s="56"/>
      <c r="AO11" s="56"/>
      <c r="AP11" s="56" t="s">
        <v>424</v>
      </c>
      <c r="AQ11" s="56"/>
      <c r="AR11" s="56"/>
      <c r="AS11" s="56"/>
      <c r="AT11" s="56"/>
      <c r="AU11" s="56"/>
      <c r="AV11" s="56"/>
      <c r="AW11" s="56"/>
      <c r="AX11" s="56"/>
      <c r="AY11" s="56"/>
      <c r="BB11" s="58"/>
    </row>
    <row r="12" spans="1:54" s="57" customFormat="1" ht="17.25" customHeight="1">
      <c r="A12" s="56"/>
      <c r="B12" s="370"/>
      <c r="C12" s="1120"/>
      <c r="D12" s="1121"/>
      <c r="E12" s="486" t="str">
        <f>UPPER(MID('Other Deails'!$D$6,A1,1))</f>
        <v>K</v>
      </c>
      <c r="F12" s="487" t="str">
        <f>UPPER(MID('Other Deails'!$D$6,B1,1))</f>
        <v>I</v>
      </c>
      <c r="G12" s="487" t="str">
        <f>UPPER(MID('Other Deails'!$D$6,C1,1))</f>
        <v>R</v>
      </c>
      <c r="H12" s="487" t="str">
        <f>UPPER(MID('Other Deails'!$D$6,D1,1))</f>
        <v>I</v>
      </c>
      <c r="I12" s="487" t="str">
        <f>UPPER(MID('Other Deails'!$D$6,E1,1))</f>
        <v>T</v>
      </c>
      <c r="J12" s="487" t="str">
        <f>UPPER(MID('Other Deails'!$D$6,F1,1))</f>
        <v>C</v>
      </c>
      <c r="K12" s="487" t="str">
        <f>UPPER(MID('Other Deails'!$D$6,G1,1))</f>
        <v>H</v>
      </c>
      <c r="L12" s="487" t="str">
        <f>UPPER(MID('Other Deails'!$D$6,H1,1))</f>
        <v>A</v>
      </c>
      <c r="M12" s="487" t="str">
        <f>UPPER(MID('Other Deails'!$D$6,I1,1))</f>
        <v>N</v>
      </c>
      <c r="N12" s="487" t="str">
        <f>UPPER(MID('Other Deails'!$D$6,J1,1))</f>
        <v>D</v>
      </c>
      <c r="O12" s="487" t="str">
        <f>UPPER(MID('Other Deails'!$D$6,K1,1))</f>
        <v>R</v>
      </c>
      <c r="P12" s="487" t="str">
        <f>UPPER(MID('Other Deails'!$D$6,L1,1))</f>
        <v>A</v>
      </c>
      <c r="Q12" s="487" t="str">
        <f>UPPER(MID('Other Deails'!$D$6,M1,1))</f>
        <v xml:space="preserve"> </v>
      </c>
      <c r="R12" s="487" t="str">
        <f>UPPER(MID('Other Deails'!$D$6,N1,1))</f>
        <v>J</v>
      </c>
      <c r="S12" s="487" t="str">
        <f>UPPER(MID('Other Deails'!$D$6,O1,1))</f>
        <v>A</v>
      </c>
      <c r="T12" s="487" t="str">
        <f>UPPER(MID('Other Deails'!$D$6,P1,1))</f>
        <v>Y</v>
      </c>
      <c r="U12" s="487" t="str">
        <f>UPPER(MID('Other Deails'!$D$6,Q1,1))</f>
        <v>A</v>
      </c>
      <c r="V12" s="487" t="str">
        <f>UPPER(MID('Other Deails'!$D$6,R1,1))</f>
        <v>N</v>
      </c>
      <c r="W12" s="487" t="str">
        <f>UPPER(MID('Other Deails'!$D$6,S1,1))</f>
        <v>T</v>
      </c>
      <c r="X12" s="487" t="str">
        <f>UPPER(MID('Other Deails'!$D$6,T1,1))</f>
        <v>I</v>
      </c>
      <c r="Y12" s="487" t="str">
        <f>UPPER(MID('Other Deails'!$D$6,U1,1))</f>
        <v>L</v>
      </c>
      <c r="Z12" s="487" t="str">
        <f>UPPER(MID('Other Deails'!$D$6,V1,1))</f>
        <v>A</v>
      </c>
      <c r="AA12" s="487" t="str">
        <f>UPPER(MID('Other Deails'!$D$6,W1,1))</f>
        <v>L</v>
      </c>
      <c r="AB12" s="487" t="str">
        <f>UPPER(MID('Other Deails'!$D$6,X1,1))</f>
        <v xml:space="preserve"> </v>
      </c>
      <c r="AC12" s="487" t="str">
        <f>UPPER(MID('Other Deails'!$D$6,Y1,1))</f>
        <v>P</v>
      </c>
      <c r="AD12" s="487" t="str">
        <f>UPPER(MID('Other Deails'!$D$6,Z1,1))</f>
        <v>A</v>
      </c>
      <c r="AE12" s="487" t="str">
        <f>UPPER(MID('Other Deails'!$D$6,AA1,1))</f>
        <v>T</v>
      </c>
      <c r="AF12" s="487" t="str">
        <f>UPPER(MID('Other Deails'!$D$6,AB1,1))</f>
        <v>E</v>
      </c>
      <c r="AG12" s="487" t="str">
        <f>UPPER(MID('Other Deails'!$D$6,AC1,1))</f>
        <v>L</v>
      </c>
      <c r="AH12" s="487" t="str">
        <f>UPPER(MID('Other Deails'!$D$6,AD1,1))</f>
        <v/>
      </c>
      <c r="AI12" s="487" t="str">
        <f>UPPER(MID('Other Deails'!$D$6,AE1,1))</f>
        <v/>
      </c>
      <c r="AJ12" s="487" t="str">
        <f>UPPER(MID('Other Deails'!$D$6,AF1,1))</f>
        <v/>
      </c>
      <c r="AK12" s="488" t="str">
        <f>UPPER(MID('Other Deails'!$D$6,AG1,1))</f>
        <v/>
      </c>
      <c r="AL12" s="56"/>
      <c r="AM12" s="56"/>
      <c r="AN12" s="410" t="str">
        <f>UPPER(MID('Other Deails'!$D$14,A1,1))</f>
        <v>A</v>
      </c>
      <c r="AO12" s="410" t="str">
        <f>UPPER(MID('Other Deails'!$D$14,B1,1))</f>
        <v>C</v>
      </c>
      <c r="AP12" s="410" t="str">
        <f>UPPER(MID('Other Deails'!$D$14,C1,1))</f>
        <v>F</v>
      </c>
      <c r="AQ12" s="410" t="str">
        <f>UPPER(MID('Other Deails'!$D$14,D1,1))</f>
        <v>P</v>
      </c>
      <c r="AR12" s="410" t="str">
        <f>UPPER(MID('Other Deails'!$D$14,E1,1))</f>
        <v>P</v>
      </c>
      <c r="AS12" s="410" t="str">
        <f>UPPER(MID('Other Deails'!$D$14,F1,1))</f>
        <v>3</v>
      </c>
      <c r="AT12" s="410" t="str">
        <f>UPPER(MID('Other Deails'!$D$14,G1,1))</f>
        <v>0</v>
      </c>
      <c r="AU12" s="410" t="str">
        <f>UPPER(MID('Other Deails'!$D$14,H1,1))</f>
        <v>4</v>
      </c>
      <c r="AV12" s="410" t="str">
        <f>UPPER(MID('Other Deails'!$D$14,I1,1))</f>
        <v>7</v>
      </c>
      <c r="AW12" s="410" t="str">
        <f>UPPER(MID('Other Deails'!$D$14,J1,1))</f>
        <v>F</v>
      </c>
      <c r="AX12" s="56"/>
      <c r="AY12" s="56"/>
    </row>
    <row r="13" spans="1:54" s="57" customFormat="1" ht="6" customHeight="1">
      <c r="A13" s="56"/>
      <c r="B13" s="370"/>
      <c r="C13" s="1120"/>
      <c r="D13" s="1121"/>
      <c r="E13" s="391"/>
      <c r="F13" s="394"/>
      <c r="G13" s="394"/>
      <c r="H13" s="394"/>
      <c r="I13" s="394"/>
      <c r="J13" s="394"/>
      <c r="K13" s="394"/>
      <c r="L13" s="394"/>
      <c r="M13" s="394"/>
      <c r="N13" s="394"/>
      <c r="O13" s="394"/>
      <c r="P13" s="394"/>
      <c r="Q13" s="394"/>
      <c r="R13" s="394"/>
      <c r="S13" s="394"/>
      <c r="T13" s="394"/>
      <c r="U13" s="394"/>
      <c r="V13" s="394"/>
      <c r="W13" s="394"/>
      <c r="X13" s="394"/>
      <c r="Y13" s="394"/>
      <c r="Z13" s="394"/>
      <c r="AA13" s="394"/>
      <c r="AB13" s="394"/>
      <c r="AC13" s="394"/>
      <c r="AD13" s="394"/>
      <c r="AE13" s="394"/>
      <c r="AF13" s="482"/>
      <c r="AG13" s="482"/>
      <c r="AH13" s="482"/>
      <c r="AI13" s="482"/>
      <c r="AJ13" s="482"/>
      <c r="AK13" s="483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</row>
    <row r="14" spans="1:54" s="57" customFormat="1" ht="17.25" customHeight="1">
      <c r="A14" s="56"/>
      <c r="B14" s="370"/>
      <c r="C14" s="1120"/>
      <c r="D14" s="1121"/>
      <c r="E14" s="398" t="s">
        <v>428</v>
      </c>
      <c r="F14" s="396"/>
      <c r="G14" s="396"/>
      <c r="H14" s="396"/>
      <c r="I14" s="396"/>
      <c r="J14" s="396"/>
      <c r="K14" s="396"/>
      <c r="L14" s="396"/>
      <c r="M14" s="396"/>
      <c r="N14" s="396"/>
      <c r="O14" s="396"/>
      <c r="P14" s="396"/>
      <c r="Q14" s="396"/>
      <c r="R14" s="399"/>
      <c r="S14" s="396"/>
      <c r="T14" s="396"/>
      <c r="U14" s="396"/>
      <c r="V14" s="396"/>
      <c r="W14" s="399" t="s">
        <v>429</v>
      </c>
      <c r="X14" s="399"/>
      <c r="Y14" s="396"/>
      <c r="Z14" s="396"/>
      <c r="AA14" s="396"/>
      <c r="AB14" s="396"/>
      <c r="AC14" s="399"/>
      <c r="AD14" s="396"/>
      <c r="AE14" s="396"/>
      <c r="AF14" s="396"/>
      <c r="AG14" s="396"/>
      <c r="AH14" s="396"/>
      <c r="AI14" s="396"/>
      <c r="AJ14" s="396"/>
      <c r="AK14" s="392"/>
      <c r="AL14" s="56"/>
      <c r="AM14" s="400"/>
      <c r="AN14" s="398" t="s">
        <v>432</v>
      </c>
      <c r="AO14" s="396"/>
      <c r="AP14" s="396"/>
      <c r="AQ14" s="396"/>
      <c r="AR14" s="396"/>
      <c r="AS14" s="396"/>
      <c r="AT14" s="396"/>
      <c r="AU14" s="396"/>
      <c r="AV14" s="396"/>
      <c r="AW14" s="392"/>
      <c r="AX14" s="56"/>
      <c r="AY14" s="56"/>
    </row>
    <row r="15" spans="1:54" s="57" customFormat="1" ht="17.25" customHeight="1">
      <c r="A15" s="56"/>
      <c r="B15" s="370"/>
      <c r="C15" s="1120"/>
      <c r="D15" s="1121"/>
      <c r="E15" s="1129" t="s">
        <v>643</v>
      </c>
      <c r="F15" s="1130"/>
      <c r="G15" s="1130"/>
      <c r="H15" s="1130"/>
      <c r="I15" s="1130"/>
      <c r="J15" s="1130"/>
      <c r="K15" s="1130"/>
      <c r="L15" s="1130"/>
      <c r="M15" s="1130"/>
      <c r="N15" s="1130"/>
      <c r="O15" s="1130"/>
      <c r="P15" s="1130"/>
      <c r="Q15" s="1130"/>
      <c r="R15" s="1130"/>
      <c r="S15" s="1130"/>
      <c r="T15" s="1130"/>
      <c r="U15" s="1130"/>
      <c r="V15" s="1130"/>
      <c r="W15" s="1130" t="s">
        <v>436</v>
      </c>
      <c r="X15" s="1130"/>
      <c r="Y15" s="1130"/>
      <c r="Z15" s="1130"/>
      <c r="AA15" s="1130"/>
      <c r="AB15" s="1130"/>
      <c r="AC15" s="1130"/>
      <c r="AD15" s="1130"/>
      <c r="AE15" s="1130"/>
      <c r="AF15" s="1130"/>
      <c r="AG15" s="1130"/>
      <c r="AH15" s="1130"/>
      <c r="AI15" s="1130"/>
      <c r="AJ15" s="1130"/>
      <c r="AK15" s="1131"/>
      <c r="AL15" s="56"/>
      <c r="AM15" s="397"/>
      <c r="AN15" s="410" t="str">
        <f>UPPER(MID('Other Deails'!$D$10,A1,1))</f>
        <v>2</v>
      </c>
      <c r="AO15" s="410" t="str">
        <f>UPPER(MID('Other Deails'!$D$10,B1,1))</f>
        <v>9</v>
      </c>
      <c r="AP15" s="410" t="str">
        <f>UPPER(MID('Other Deails'!$D$10,C1,1))</f>
        <v>/</v>
      </c>
      <c r="AQ15" s="410" t="str">
        <f>UPPER(MID('Other Deails'!$D$10,D1,1))</f>
        <v>0</v>
      </c>
      <c r="AR15" s="410" t="str">
        <f>UPPER(MID('Other Deails'!$D$10,E1,1))</f>
        <v>1</v>
      </c>
      <c r="AS15" s="410" t="str">
        <f>UPPER(MID('Other Deails'!$D$10,F1,1))</f>
        <v>/</v>
      </c>
      <c r="AT15" s="410" t="str">
        <f>UPPER(MID('Other Deails'!$D$10,G1,1))</f>
        <v>1</v>
      </c>
      <c r="AU15" s="410" t="str">
        <f>UPPER(MID('Other Deails'!$D$10,H1,1))</f>
        <v>9</v>
      </c>
      <c r="AV15" s="410" t="str">
        <f>UPPER(MID('Other Deails'!$D$10,I1,1))</f>
        <v>6</v>
      </c>
      <c r="AW15" s="410" t="str">
        <f>UPPER(MID('Other Deails'!$D$10,J1,1))</f>
        <v>1</v>
      </c>
      <c r="AX15" s="56"/>
      <c r="AY15" s="56"/>
    </row>
    <row r="16" spans="1:54" s="57" customFormat="1" ht="6" customHeight="1">
      <c r="A16" s="56"/>
      <c r="B16" s="370"/>
      <c r="C16" s="1120"/>
      <c r="D16" s="1121"/>
      <c r="E16" s="391"/>
      <c r="F16" s="394"/>
      <c r="G16" s="394"/>
      <c r="H16" s="394"/>
      <c r="I16" s="394"/>
      <c r="J16" s="394"/>
      <c r="K16" s="394"/>
      <c r="L16" s="394"/>
      <c r="M16" s="394"/>
      <c r="N16" s="394"/>
      <c r="O16" s="394"/>
      <c r="P16" s="394"/>
      <c r="Q16" s="1141"/>
      <c r="R16" s="1141"/>
      <c r="S16" s="1141"/>
      <c r="T16" s="1141"/>
      <c r="U16" s="1141"/>
      <c r="V16" s="1141"/>
      <c r="W16" s="1141"/>
      <c r="X16" s="1141"/>
      <c r="Y16" s="394"/>
      <c r="Z16" s="394"/>
      <c r="AA16" s="394"/>
      <c r="AB16" s="394"/>
      <c r="AC16" s="459"/>
      <c r="AD16" s="394"/>
      <c r="AE16" s="394"/>
      <c r="AF16" s="394"/>
      <c r="AG16" s="394"/>
      <c r="AH16" s="394"/>
      <c r="AI16" s="394"/>
      <c r="AJ16" s="394"/>
      <c r="AK16" s="489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</row>
    <row r="17" spans="1:51" s="57" customFormat="1" ht="17.25" customHeight="1">
      <c r="A17" s="56"/>
      <c r="B17" s="370"/>
      <c r="C17" s="1120"/>
      <c r="D17" s="1121"/>
      <c r="E17" s="398" t="s">
        <v>430</v>
      </c>
      <c r="F17" s="396"/>
      <c r="G17" s="396"/>
      <c r="H17" s="396"/>
      <c r="I17" s="396"/>
      <c r="J17" s="396"/>
      <c r="K17" s="396"/>
      <c r="L17" s="396"/>
      <c r="M17" s="396"/>
      <c r="N17" s="396"/>
      <c r="O17" s="396"/>
      <c r="P17" s="396"/>
      <c r="Q17" s="396"/>
      <c r="R17" s="399"/>
      <c r="S17" s="396"/>
      <c r="T17" s="396"/>
      <c r="U17" s="396"/>
      <c r="V17" s="396"/>
      <c r="W17" s="399" t="s">
        <v>431</v>
      </c>
      <c r="X17" s="399"/>
      <c r="Y17" s="396"/>
      <c r="Z17" s="396"/>
      <c r="AA17" s="396"/>
      <c r="AB17" s="396"/>
      <c r="AC17" s="399"/>
      <c r="AD17" s="396"/>
      <c r="AE17" s="396"/>
      <c r="AF17" s="396"/>
      <c r="AG17" s="396"/>
      <c r="AH17" s="396"/>
      <c r="AI17" s="396"/>
      <c r="AJ17" s="396"/>
      <c r="AK17" s="392"/>
      <c r="AL17" s="56"/>
      <c r="AM17" s="56"/>
      <c r="AN17" s="398" t="s">
        <v>442</v>
      </c>
      <c r="AO17" s="396"/>
      <c r="AP17" s="396"/>
      <c r="AQ17" s="396"/>
      <c r="AR17" s="396"/>
      <c r="AS17" s="396"/>
      <c r="AT17" s="396"/>
      <c r="AU17" s="396"/>
      <c r="AV17" s="411" t="s">
        <v>446</v>
      </c>
      <c r="AW17" s="392"/>
      <c r="AX17" s="56"/>
      <c r="AY17" s="56"/>
    </row>
    <row r="18" spans="1:51" s="57" customFormat="1" ht="17.25" customHeight="1">
      <c r="A18" s="56"/>
      <c r="B18" s="370"/>
      <c r="C18" s="1120"/>
      <c r="D18" s="1121"/>
      <c r="E18" s="1129" t="s">
        <v>439</v>
      </c>
      <c r="F18" s="1130"/>
      <c r="G18" s="1130"/>
      <c r="H18" s="1130"/>
      <c r="I18" s="1130"/>
      <c r="J18" s="1130"/>
      <c r="K18" s="1130"/>
      <c r="L18" s="1130"/>
      <c r="M18" s="1130"/>
      <c r="N18" s="1130"/>
      <c r="O18" s="1130"/>
      <c r="P18" s="1130"/>
      <c r="Q18" s="1130"/>
      <c r="R18" s="1130"/>
      <c r="S18" s="1130"/>
      <c r="T18" s="1130"/>
      <c r="U18" s="1130"/>
      <c r="V18" s="1130"/>
      <c r="W18" s="1130"/>
      <c r="X18" s="1130"/>
      <c r="Y18" s="1130"/>
      <c r="Z18" s="1130"/>
      <c r="AA18" s="1130"/>
      <c r="AB18" s="1130"/>
      <c r="AC18" s="1130"/>
      <c r="AD18" s="1130"/>
      <c r="AE18" s="1130"/>
      <c r="AF18" s="1130"/>
      <c r="AG18" s="1130"/>
      <c r="AH18" s="1130"/>
      <c r="AI18" s="1130"/>
      <c r="AJ18" s="1130"/>
      <c r="AK18" s="1131"/>
      <c r="AL18" s="56"/>
      <c r="AM18" s="56"/>
      <c r="AN18" s="718"/>
      <c r="AO18" s="409" t="s">
        <v>443</v>
      </c>
      <c r="AP18" s="404"/>
      <c r="AQ18" s="718"/>
      <c r="AR18" s="409" t="s">
        <v>444</v>
      </c>
      <c r="AS18" s="404"/>
      <c r="AT18" s="718"/>
      <c r="AU18" s="409" t="s">
        <v>445</v>
      </c>
      <c r="AV18" s="404"/>
      <c r="AW18" s="405"/>
      <c r="AX18" s="56"/>
      <c r="AY18" s="56"/>
    </row>
    <row r="19" spans="1:51" s="57" customFormat="1" ht="6" customHeight="1">
      <c r="A19" s="56"/>
      <c r="B19" s="370"/>
      <c r="C19" s="1120"/>
      <c r="D19" s="1121"/>
      <c r="E19" s="490"/>
      <c r="F19" s="401"/>
      <c r="G19" s="401"/>
      <c r="H19" s="401"/>
      <c r="I19" s="401"/>
      <c r="J19" s="401"/>
      <c r="K19" s="401"/>
      <c r="L19" s="401"/>
      <c r="M19" s="401"/>
      <c r="N19" s="401"/>
      <c r="O19" s="401"/>
      <c r="P19" s="401"/>
      <c r="Q19" s="401"/>
      <c r="R19" s="401"/>
      <c r="S19" s="401"/>
      <c r="T19" s="401"/>
      <c r="U19" s="401"/>
      <c r="V19" s="401"/>
      <c r="W19" s="401"/>
      <c r="X19" s="401"/>
      <c r="Y19" s="401"/>
      <c r="Z19" s="401"/>
      <c r="AA19" s="401"/>
      <c r="AB19" s="401"/>
      <c r="AC19" s="401"/>
      <c r="AD19" s="401"/>
      <c r="AE19" s="401"/>
      <c r="AF19" s="401"/>
      <c r="AG19" s="401"/>
      <c r="AH19" s="401"/>
      <c r="AI19" s="401"/>
      <c r="AJ19" s="401"/>
      <c r="AK19" s="491"/>
      <c r="AL19" s="371"/>
      <c r="AM19" s="371"/>
      <c r="AN19" s="371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</row>
    <row r="20" spans="1:51" s="57" customFormat="1" ht="17.25" customHeight="1">
      <c r="A20" s="56"/>
      <c r="B20" s="370"/>
      <c r="C20" s="1120"/>
      <c r="D20" s="1121"/>
      <c r="E20" s="398" t="s">
        <v>433</v>
      </c>
      <c r="F20" s="396"/>
      <c r="G20" s="396"/>
      <c r="H20" s="396"/>
      <c r="I20" s="396"/>
      <c r="J20" s="396"/>
      <c r="K20" s="396"/>
      <c r="L20" s="396"/>
      <c r="M20" s="396"/>
      <c r="N20" s="396"/>
      <c r="O20" s="396"/>
      <c r="P20" s="396"/>
      <c r="Q20" s="396"/>
      <c r="R20" s="399"/>
      <c r="S20" s="396"/>
      <c r="T20" s="396"/>
      <c r="U20" s="396"/>
      <c r="V20" s="396"/>
      <c r="W20" s="399" t="s">
        <v>435</v>
      </c>
      <c r="X20" s="399"/>
      <c r="Y20" s="396"/>
      <c r="Z20" s="396"/>
      <c r="AA20" s="396"/>
      <c r="AB20" s="396"/>
      <c r="AC20" s="399"/>
      <c r="AD20" s="396"/>
      <c r="AE20" s="396"/>
      <c r="AF20" s="399" t="s">
        <v>434</v>
      </c>
      <c r="AG20" s="396"/>
      <c r="AH20" s="396"/>
      <c r="AI20" s="396"/>
      <c r="AJ20" s="396"/>
      <c r="AK20" s="392"/>
      <c r="AL20" s="371"/>
      <c r="AM20" s="371"/>
      <c r="AN20" s="398" t="s">
        <v>447</v>
      </c>
      <c r="AO20" s="396"/>
      <c r="AP20" s="396"/>
      <c r="AQ20" s="396"/>
      <c r="AR20" s="411" t="s">
        <v>446</v>
      </c>
      <c r="AS20" s="396"/>
      <c r="AT20" s="396"/>
      <c r="AU20" s="396"/>
      <c r="AV20" s="399"/>
      <c r="AW20" s="392"/>
      <c r="AX20" s="56"/>
      <c r="AY20" s="56"/>
    </row>
    <row r="21" spans="1:51" s="57" customFormat="1" ht="17.25" customHeight="1">
      <c r="A21" s="56"/>
      <c r="B21" s="370"/>
      <c r="C21" s="1120"/>
      <c r="D21" s="1121"/>
      <c r="E21" s="1124" t="s">
        <v>437</v>
      </c>
      <c r="F21" s="1125"/>
      <c r="G21" s="1125"/>
      <c r="H21" s="1125"/>
      <c r="I21" s="1125"/>
      <c r="J21" s="1125"/>
      <c r="K21" s="1125"/>
      <c r="L21" s="1125"/>
      <c r="M21" s="1125"/>
      <c r="N21" s="1125"/>
      <c r="O21" s="1125"/>
      <c r="P21" s="1125"/>
      <c r="Q21" s="1125"/>
      <c r="R21" s="1125"/>
      <c r="S21" s="1125"/>
      <c r="T21" s="1125"/>
      <c r="U21" s="1125"/>
      <c r="V21" s="1125"/>
      <c r="W21" s="1125" t="s">
        <v>438</v>
      </c>
      <c r="X21" s="1125"/>
      <c r="Y21" s="1125"/>
      <c r="Z21" s="1125"/>
      <c r="AA21" s="1125"/>
      <c r="AB21" s="1125"/>
      <c r="AC21" s="1125"/>
      <c r="AD21" s="1125"/>
      <c r="AE21" s="1125"/>
      <c r="AF21" s="535">
        <v>3</v>
      </c>
      <c r="AG21" s="535">
        <v>9</v>
      </c>
      <c r="AH21" s="535">
        <v>4</v>
      </c>
      <c r="AI21" s="535">
        <v>7</v>
      </c>
      <c r="AJ21" s="535">
        <v>1</v>
      </c>
      <c r="AK21" s="536">
        <v>0</v>
      </c>
      <c r="AL21" s="460"/>
      <c r="AM21" s="460"/>
      <c r="AN21" s="403"/>
      <c r="AO21" s="720" t="str">
        <f>AR20</f>
        <v>√</v>
      </c>
      <c r="AP21" s="409" t="s">
        <v>340</v>
      </c>
      <c r="AQ21" s="404"/>
      <c r="AR21" s="409"/>
      <c r="AS21" s="412"/>
      <c r="AT21" s="719"/>
      <c r="AU21" s="409" t="s">
        <v>448</v>
      </c>
      <c r="AV21" s="404"/>
      <c r="AW21" s="405"/>
      <c r="AX21" s="525"/>
      <c r="AY21" s="56"/>
    </row>
    <row r="22" spans="1:51" s="57" customFormat="1" ht="6" customHeight="1">
      <c r="A22" s="56"/>
      <c r="B22" s="370"/>
      <c r="C22" s="1120"/>
      <c r="D22" s="1121"/>
      <c r="E22" s="391"/>
      <c r="F22" s="394"/>
      <c r="G22" s="394"/>
      <c r="H22" s="394"/>
      <c r="I22" s="394"/>
      <c r="J22" s="394"/>
      <c r="K22" s="394"/>
      <c r="L22" s="394"/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94"/>
      <c r="AA22" s="394"/>
      <c r="AB22" s="394"/>
      <c r="AC22" s="394"/>
      <c r="AD22" s="394"/>
      <c r="AE22" s="394"/>
      <c r="AF22" s="492"/>
      <c r="AG22" s="492"/>
      <c r="AH22" s="492"/>
      <c r="AI22" s="492"/>
      <c r="AJ22" s="492"/>
      <c r="AK22" s="493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</row>
    <row r="23" spans="1:51" s="57" customFormat="1" ht="19.5" customHeight="1">
      <c r="A23" s="56"/>
      <c r="B23" s="370"/>
      <c r="C23" s="1120"/>
      <c r="D23" s="1121"/>
      <c r="E23" s="398" t="s">
        <v>440</v>
      </c>
      <c r="F23" s="396"/>
      <c r="G23" s="396"/>
      <c r="H23" s="396"/>
      <c r="I23" s="396"/>
      <c r="J23" s="677"/>
      <c r="K23" s="396"/>
      <c r="L23" s="396"/>
      <c r="M23" s="396"/>
      <c r="N23" s="396"/>
      <c r="O23" s="396"/>
      <c r="P23" s="396"/>
      <c r="Q23" s="396"/>
      <c r="R23" s="399"/>
      <c r="S23" s="396"/>
      <c r="T23" s="396"/>
      <c r="U23" s="396"/>
      <c r="V23" s="396"/>
      <c r="W23" s="399"/>
      <c r="X23" s="399"/>
      <c r="Y23" s="396"/>
      <c r="Z23" s="392"/>
      <c r="AA23" s="398" t="s">
        <v>441</v>
      </c>
      <c r="AB23" s="396"/>
      <c r="AC23" s="399"/>
      <c r="AD23" s="396"/>
      <c r="AE23" s="396"/>
      <c r="AF23" s="494"/>
      <c r="AG23" s="495"/>
      <c r="AH23" s="495"/>
      <c r="AI23" s="495"/>
      <c r="AJ23" s="1117">
        <v>2631</v>
      </c>
      <c r="AK23" s="1117"/>
      <c r="AL23" s="1117"/>
      <c r="AM23" s="406"/>
      <c r="AN23" s="1117">
        <v>220829</v>
      </c>
      <c r="AO23" s="1117"/>
      <c r="AP23" s="1117"/>
      <c r="AQ23" s="1117"/>
      <c r="AR23" s="1117"/>
      <c r="AS23" s="1117"/>
      <c r="AT23" s="396"/>
      <c r="AU23" s="396"/>
      <c r="AV23" s="396"/>
      <c r="AW23" s="392"/>
      <c r="AX23" s="56"/>
      <c r="AY23" s="56"/>
    </row>
    <row r="24" spans="1:51" s="57" customFormat="1" ht="6" customHeight="1">
      <c r="A24" s="56"/>
      <c r="B24" s="370"/>
      <c r="C24" s="490"/>
      <c r="D24" s="491"/>
      <c r="E24" s="391"/>
      <c r="F24" s="394"/>
      <c r="G24" s="394"/>
      <c r="H24" s="394"/>
      <c r="I24" s="394"/>
      <c r="J24" s="394"/>
      <c r="K24" s="394"/>
      <c r="L24" s="394"/>
      <c r="M24" s="394"/>
      <c r="N24" s="394"/>
      <c r="O24" s="394"/>
      <c r="P24" s="394"/>
      <c r="Q24" s="394"/>
      <c r="R24" s="394"/>
      <c r="S24" s="394"/>
      <c r="T24" s="394"/>
      <c r="U24" s="394"/>
      <c r="V24" s="394"/>
      <c r="W24" s="402"/>
      <c r="X24" s="402"/>
      <c r="Y24" s="402"/>
      <c r="Z24" s="449"/>
      <c r="AA24" s="450"/>
      <c r="AB24" s="402"/>
      <c r="AC24" s="402"/>
      <c r="AD24" s="402"/>
      <c r="AE24" s="402"/>
      <c r="AF24" s="404"/>
      <c r="AG24" s="404"/>
      <c r="AH24" s="404"/>
      <c r="AI24" s="404"/>
      <c r="AJ24" s="404"/>
      <c r="AK24" s="404"/>
      <c r="AL24" s="526"/>
      <c r="AM24" s="526"/>
      <c r="AN24" s="526"/>
      <c r="AO24" s="401"/>
      <c r="AP24" s="401"/>
      <c r="AQ24" s="401"/>
      <c r="AR24" s="401"/>
      <c r="AS24" s="401"/>
      <c r="AT24" s="401"/>
      <c r="AU24" s="401"/>
      <c r="AV24" s="527"/>
      <c r="AW24" s="528"/>
      <c r="AX24" s="525"/>
      <c r="AY24" s="56"/>
    </row>
    <row r="25" spans="1:51" s="57" customFormat="1" ht="6" customHeight="1">
      <c r="A25" s="56"/>
      <c r="B25" s="370"/>
      <c r="C25" s="566"/>
      <c r="D25" s="567"/>
      <c r="E25" s="393"/>
      <c r="F25" s="396"/>
      <c r="G25" s="396"/>
      <c r="H25" s="396"/>
      <c r="I25" s="396"/>
      <c r="J25" s="396"/>
      <c r="K25" s="396"/>
      <c r="L25" s="396"/>
      <c r="M25" s="396"/>
      <c r="N25" s="396"/>
      <c r="O25" s="396"/>
      <c r="P25" s="396"/>
      <c r="Q25" s="396"/>
      <c r="R25" s="396"/>
      <c r="S25" s="396"/>
      <c r="T25" s="396"/>
      <c r="U25" s="396"/>
      <c r="V25" s="396"/>
      <c r="W25" s="424"/>
      <c r="X25" s="424"/>
      <c r="Y25" s="424"/>
      <c r="Z25" s="424"/>
      <c r="AA25" s="424"/>
      <c r="AB25" s="424"/>
      <c r="AC25" s="424"/>
      <c r="AD25" s="424"/>
      <c r="AE25" s="424"/>
      <c r="AF25" s="425"/>
      <c r="AG25" s="425"/>
      <c r="AH25" s="425"/>
      <c r="AI25" s="425"/>
      <c r="AJ25" s="425"/>
      <c r="AK25" s="425"/>
      <c r="AL25" s="529"/>
      <c r="AM25" s="529"/>
      <c r="AN25" s="529"/>
      <c r="AO25" s="406"/>
      <c r="AP25" s="406"/>
      <c r="AQ25" s="406"/>
      <c r="AR25" s="406"/>
      <c r="AS25" s="406"/>
      <c r="AT25" s="406"/>
      <c r="AU25" s="406"/>
      <c r="AV25" s="530"/>
      <c r="AW25" s="531"/>
      <c r="AX25" s="525"/>
      <c r="AY25" s="56"/>
    </row>
    <row r="26" spans="1:51" s="57" customFormat="1" ht="16.5" customHeight="1">
      <c r="A26" s="56"/>
      <c r="B26" s="370"/>
      <c r="C26" s="1120" t="s">
        <v>450</v>
      </c>
      <c r="D26" s="1121"/>
      <c r="E26" s="427" t="s">
        <v>451</v>
      </c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400" t="str">
        <f>'Other Deails'!F14</f>
        <v>Valsad</v>
      </c>
      <c r="X26" s="407"/>
      <c r="Y26" s="407"/>
      <c r="Z26" s="407"/>
      <c r="AA26" s="407"/>
      <c r="AB26" s="407"/>
      <c r="AC26" s="407"/>
      <c r="AD26" s="407"/>
      <c r="AE26" s="407"/>
      <c r="AF26" s="408"/>
      <c r="AG26" s="408"/>
      <c r="AH26" s="421" t="s">
        <v>452</v>
      </c>
      <c r="AI26" s="408"/>
      <c r="AJ26" s="408"/>
      <c r="AK26" s="408"/>
      <c r="AL26" s="460"/>
      <c r="AM26" s="460"/>
      <c r="AN26" s="460"/>
      <c r="AO26" s="371"/>
      <c r="AP26" s="371"/>
      <c r="AQ26" s="371"/>
      <c r="AR26" s="371"/>
      <c r="AS26" s="371"/>
      <c r="AT26" s="371"/>
      <c r="AU26" s="423"/>
      <c r="AV26" s="532"/>
      <c r="AW26" s="533"/>
      <c r="AX26" s="525"/>
      <c r="AY26" s="56"/>
    </row>
    <row r="27" spans="1:51" s="57" customFormat="1" ht="15.75">
      <c r="A27" s="56"/>
      <c r="B27" s="370"/>
      <c r="C27" s="1120"/>
      <c r="D27" s="1121"/>
      <c r="E27" s="1094"/>
      <c r="F27" s="1095"/>
      <c r="G27" s="1095"/>
      <c r="H27" s="1095"/>
      <c r="I27" s="1095"/>
      <c r="J27" s="1095"/>
      <c r="K27" s="1095"/>
      <c r="L27" s="1095"/>
      <c r="M27" s="1095"/>
      <c r="N27" s="1095"/>
      <c r="O27" s="1095"/>
      <c r="P27" s="1095"/>
      <c r="Q27" s="1095"/>
      <c r="R27" s="1095"/>
      <c r="S27" s="1095"/>
      <c r="T27" s="1095"/>
      <c r="U27" s="1095"/>
      <c r="V27" s="1095"/>
      <c r="W27" s="1095"/>
      <c r="X27" s="1095"/>
      <c r="Y27" s="1095"/>
      <c r="Z27" s="1095"/>
      <c r="AA27" s="1095"/>
      <c r="AB27" s="1095"/>
      <c r="AC27" s="1095"/>
      <c r="AD27" s="1095"/>
      <c r="AE27" s="1095"/>
      <c r="AF27" s="1095"/>
      <c r="AG27" s="535"/>
      <c r="AH27" s="422" t="s">
        <v>453</v>
      </c>
      <c r="AI27" s="408"/>
      <c r="AJ27" s="408"/>
      <c r="AK27" s="408"/>
      <c r="AL27" s="460"/>
      <c r="AM27" s="460"/>
      <c r="AN27" s="460"/>
      <c r="AO27" s="371"/>
      <c r="AP27" s="371"/>
      <c r="AQ27" s="371"/>
      <c r="AR27" s="371"/>
      <c r="AS27" s="371"/>
      <c r="AT27" s="371"/>
      <c r="AU27" s="371"/>
      <c r="AV27" s="525"/>
      <c r="AW27" s="533"/>
      <c r="AX27" s="525"/>
      <c r="AY27" s="56"/>
    </row>
    <row r="28" spans="1:51" s="57" customFormat="1" ht="6" customHeight="1">
      <c r="A28" s="56"/>
      <c r="B28" s="370"/>
      <c r="C28" s="1120"/>
      <c r="D28" s="1121"/>
      <c r="E28" s="205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407"/>
      <c r="X28" s="407"/>
      <c r="Y28" s="407"/>
      <c r="Z28" s="407"/>
      <c r="AA28" s="407"/>
      <c r="AB28" s="407"/>
      <c r="AC28" s="407"/>
      <c r="AD28" s="407"/>
      <c r="AE28" s="407"/>
      <c r="AF28" s="408"/>
      <c r="AG28" s="408"/>
      <c r="AH28" s="422"/>
      <c r="AI28" s="408"/>
      <c r="AJ28" s="408"/>
      <c r="AK28" s="408"/>
      <c r="AL28" s="460"/>
      <c r="AM28" s="460"/>
      <c r="AN28" s="460"/>
      <c r="AO28" s="371"/>
      <c r="AP28" s="371"/>
      <c r="AQ28" s="371"/>
      <c r="AR28" s="371"/>
      <c r="AS28" s="371"/>
      <c r="AT28" s="371"/>
      <c r="AU28" s="371"/>
      <c r="AV28" s="525"/>
      <c r="AW28" s="533"/>
      <c r="AX28" s="525"/>
      <c r="AY28" s="56"/>
    </row>
    <row r="29" spans="1:51" s="57" customFormat="1" ht="6" customHeight="1">
      <c r="A29" s="56"/>
      <c r="B29" s="370"/>
      <c r="C29" s="1120"/>
      <c r="D29" s="1121"/>
      <c r="E29" s="391"/>
      <c r="F29" s="394"/>
      <c r="G29" s="394"/>
      <c r="H29" s="394"/>
      <c r="I29" s="394"/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402"/>
      <c r="X29" s="402"/>
      <c r="Y29" s="402"/>
      <c r="Z29" s="402"/>
      <c r="AA29" s="402"/>
      <c r="AB29" s="402"/>
      <c r="AC29" s="402"/>
      <c r="AD29" s="402"/>
      <c r="AE29" s="402"/>
      <c r="AF29" s="404"/>
      <c r="AG29" s="404"/>
      <c r="AH29" s="404"/>
      <c r="AI29" s="404"/>
      <c r="AJ29" s="404"/>
      <c r="AK29" s="404"/>
      <c r="AL29" s="526"/>
      <c r="AM29" s="526"/>
      <c r="AN29" s="526"/>
      <c r="AO29" s="401"/>
      <c r="AP29" s="401"/>
      <c r="AQ29" s="401"/>
      <c r="AR29" s="401"/>
      <c r="AS29" s="401"/>
      <c r="AT29" s="401"/>
      <c r="AU29" s="401"/>
      <c r="AV29" s="527"/>
      <c r="AW29" s="527"/>
      <c r="AX29" s="525"/>
      <c r="AY29" s="56"/>
    </row>
    <row r="30" spans="1:51" s="57" customFormat="1" ht="6" customHeight="1">
      <c r="A30" s="56"/>
      <c r="B30" s="370"/>
      <c r="C30" s="1120"/>
      <c r="D30" s="1121"/>
      <c r="E30" s="393"/>
      <c r="F30" s="396"/>
      <c r="G30" s="396"/>
      <c r="H30" s="396"/>
      <c r="I30" s="396"/>
      <c r="J30" s="396"/>
      <c r="K30" s="396"/>
      <c r="L30" s="396"/>
      <c r="M30" s="396"/>
      <c r="N30" s="396"/>
      <c r="O30" s="396"/>
      <c r="P30" s="396"/>
      <c r="Q30" s="396"/>
      <c r="R30" s="396"/>
      <c r="S30" s="396"/>
      <c r="T30" s="396"/>
      <c r="U30" s="396"/>
      <c r="V30" s="396"/>
      <c r="W30" s="424"/>
      <c r="X30" s="424"/>
      <c r="Y30" s="424"/>
      <c r="Z30" s="424"/>
      <c r="AA30" s="424"/>
      <c r="AB30" s="424"/>
      <c r="AC30" s="424"/>
      <c r="AD30" s="424"/>
      <c r="AE30" s="424"/>
      <c r="AF30" s="425"/>
      <c r="AG30" s="425"/>
      <c r="AH30" s="425"/>
      <c r="AI30" s="425"/>
      <c r="AJ30" s="425"/>
      <c r="AK30" s="425"/>
      <c r="AL30" s="529"/>
      <c r="AM30" s="529"/>
      <c r="AN30" s="529"/>
      <c r="AO30" s="406"/>
      <c r="AP30" s="406"/>
      <c r="AQ30" s="406"/>
      <c r="AR30" s="406"/>
      <c r="AS30" s="406"/>
      <c r="AT30" s="406"/>
      <c r="AU30" s="406"/>
      <c r="AV30" s="530"/>
      <c r="AW30" s="531"/>
      <c r="AX30" s="525"/>
      <c r="AY30" s="56"/>
    </row>
    <row r="31" spans="1:51" s="57" customFormat="1" ht="16.5" customHeight="1">
      <c r="A31" s="56"/>
      <c r="B31" s="370"/>
      <c r="C31" s="1120"/>
      <c r="D31" s="1121"/>
      <c r="E31" s="427" t="s">
        <v>454</v>
      </c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407"/>
      <c r="X31" s="407"/>
      <c r="Y31" s="407"/>
      <c r="Z31" s="407"/>
      <c r="AA31" s="407"/>
      <c r="AB31" s="720" t="str">
        <f>AO21</f>
        <v>√</v>
      </c>
      <c r="AC31" s="428"/>
      <c r="AD31" s="428" t="s">
        <v>455</v>
      </c>
      <c r="AE31" s="407"/>
      <c r="AF31" s="408"/>
      <c r="AG31" s="408"/>
      <c r="AH31" s="421"/>
      <c r="AI31" s="408"/>
      <c r="AJ31" s="408"/>
      <c r="AK31" s="408"/>
      <c r="AL31" s="460"/>
      <c r="AM31" s="720"/>
      <c r="AN31" s="428"/>
      <c r="AO31" s="428" t="s">
        <v>456</v>
      </c>
      <c r="AP31" s="371"/>
      <c r="AQ31" s="371"/>
      <c r="AR31" s="371"/>
      <c r="AS31" s="371"/>
      <c r="AT31" s="371"/>
      <c r="AU31" s="371"/>
      <c r="AV31" s="525"/>
      <c r="AW31" s="533"/>
      <c r="AX31" s="525"/>
      <c r="AY31" s="56"/>
    </row>
    <row r="32" spans="1:51" s="57" customFormat="1" ht="6" customHeight="1">
      <c r="A32" s="56"/>
      <c r="B32" s="370"/>
      <c r="C32" s="1120"/>
      <c r="D32" s="1121"/>
      <c r="E32" s="391"/>
      <c r="F32" s="394"/>
      <c r="G32" s="394"/>
      <c r="H32" s="394"/>
      <c r="I32" s="394"/>
      <c r="J32" s="394"/>
      <c r="K32" s="394"/>
      <c r="L32" s="394"/>
      <c r="M32" s="394"/>
      <c r="N32" s="394"/>
      <c r="O32" s="394"/>
      <c r="P32" s="394"/>
      <c r="Q32" s="394"/>
      <c r="R32" s="394"/>
      <c r="S32" s="394"/>
      <c r="T32" s="394"/>
      <c r="U32" s="394"/>
      <c r="V32" s="394"/>
      <c r="W32" s="402"/>
      <c r="X32" s="402"/>
      <c r="Y32" s="402"/>
      <c r="Z32" s="402"/>
      <c r="AA32" s="402"/>
      <c r="AB32" s="402"/>
      <c r="AC32" s="402"/>
      <c r="AD32" s="402"/>
      <c r="AE32" s="402"/>
      <c r="AF32" s="404"/>
      <c r="AG32" s="404"/>
      <c r="AH32" s="426"/>
      <c r="AI32" s="404"/>
      <c r="AJ32" s="404"/>
      <c r="AK32" s="404"/>
      <c r="AL32" s="526"/>
      <c r="AM32" s="526"/>
      <c r="AN32" s="526"/>
      <c r="AO32" s="401"/>
      <c r="AP32" s="401"/>
      <c r="AQ32" s="401"/>
      <c r="AR32" s="401"/>
      <c r="AS32" s="401"/>
      <c r="AT32" s="401"/>
      <c r="AU32" s="401"/>
      <c r="AV32" s="527"/>
      <c r="AW32" s="528"/>
      <c r="AX32" s="525"/>
      <c r="AY32" s="56"/>
    </row>
    <row r="33" spans="1:54" s="57" customFormat="1" ht="6" customHeight="1">
      <c r="A33" s="56"/>
      <c r="B33" s="370"/>
      <c r="C33" s="1120"/>
      <c r="D33" s="1121"/>
      <c r="E33" s="1122"/>
      <c r="F33" s="1122"/>
      <c r="G33" s="1122"/>
      <c r="H33" s="1122"/>
      <c r="I33" s="1122"/>
      <c r="J33" s="1122"/>
      <c r="K33" s="1122"/>
      <c r="L33" s="1122"/>
      <c r="M33" s="1122"/>
      <c r="N33" s="1122"/>
      <c r="O33" s="1122"/>
      <c r="P33" s="1122"/>
      <c r="Q33" s="1122"/>
      <c r="R33" s="1122"/>
      <c r="S33" s="1122"/>
      <c r="T33" s="1122"/>
      <c r="U33" s="1122"/>
      <c r="V33" s="1122"/>
      <c r="W33" s="1123"/>
      <c r="X33" s="1123"/>
      <c r="Y33" s="1123"/>
      <c r="Z33" s="1123"/>
      <c r="AA33" s="1123"/>
      <c r="AB33" s="1123"/>
      <c r="AC33" s="1123"/>
      <c r="AD33" s="1123"/>
      <c r="AE33" s="1123"/>
      <c r="AF33" s="408"/>
      <c r="AG33" s="408"/>
      <c r="AH33" s="408"/>
      <c r="AI33" s="408"/>
      <c r="AJ33" s="408"/>
      <c r="AK33" s="408"/>
      <c r="AL33" s="460"/>
      <c r="AM33" s="460"/>
      <c r="AN33" s="460"/>
      <c r="AO33" s="371"/>
      <c r="AP33" s="371"/>
      <c r="AQ33" s="371"/>
      <c r="AR33" s="371"/>
      <c r="AS33" s="371"/>
      <c r="AT33" s="371"/>
      <c r="AU33" s="371"/>
      <c r="AV33" s="525"/>
      <c r="AW33" s="525"/>
      <c r="AX33" s="525"/>
      <c r="AY33" s="56"/>
    </row>
    <row r="34" spans="1:54" s="57" customFormat="1" ht="6" customHeight="1">
      <c r="A34" s="56"/>
      <c r="B34" s="370"/>
      <c r="C34" s="1120"/>
      <c r="D34" s="1121"/>
      <c r="E34" s="393"/>
      <c r="F34" s="396"/>
      <c r="G34" s="396"/>
      <c r="H34" s="396"/>
      <c r="I34" s="396"/>
      <c r="J34" s="396"/>
      <c r="K34" s="396"/>
      <c r="L34" s="396"/>
      <c r="M34" s="396"/>
      <c r="N34" s="396"/>
      <c r="O34" s="396"/>
      <c r="P34" s="396"/>
      <c r="Q34" s="396"/>
      <c r="R34" s="396"/>
      <c r="S34" s="396"/>
      <c r="T34" s="396"/>
      <c r="U34" s="396"/>
      <c r="V34" s="396"/>
      <c r="W34" s="424"/>
      <c r="X34" s="424"/>
      <c r="Y34" s="424"/>
      <c r="Z34" s="424"/>
      <c r="AA34" s="424"/>
      <c r="AB34" s="424"/>
      <c r="AC34" s="424"/>
      <c r="AD34" s="424"/>
      <c r="AE34" s="424"/>
      <c r="AF34" s="425"/>
      <c r="AG34" s="425"/>
      <c r="AH34" s="425"/>
      <c r="AI34" s="425"/>
      <c r="AJ34" s="425"/>
      <c r="AK34" s="425"/>
      <c r="AL34" s="529"/>
      <c r="AM34" s="529"/>
      <c r="AN34" s="529"/>
      <c r="AO34" s="406"/>
      <c r="AP34" s="406"/>
      <c r="AQ34" s="406"/>
      <c r="AR34" s="406"/>
      <c r="AS34" s="406"/>
      <c r="AT34" s="406"/>
      <c r="AU34" s="406"/>
      <c r="AV34" s="530"/>
      <c r="AW34" s="531"/>
      <c r="AX34" s="525"/>
      <c r="AY34" s="56"/>
    </row>
    <row r="35" spans="1:54" s="57" customFormat="1" ht="16.5" customHeight="1">
      <c r="A35" s="56"/>
      <c r="B35" s="370"/>
      <c r="C35" s="1120"/>
      <c r="D35" s="1121"/>
      <c r="E35" s="427" t="s">
        <v>457</v>
      </c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407"/>
      <c r="X35" s="407"/>
      <c r="Y35" s="407"/>
      <c r="Z35" s="407"/>
      <c r="AA35" s="407"/>
      <c r="AB35" s="428"/>
      <c r="AC35" s="428"/>
      <c r="AD35" s="428"/>
      <c r="AE35" s="407"/>
      <c r="AF35" s="408"/>
      <c r="AG35" s="408"/>
      <c r="AH35" s="421"/>
      <c r="AI35" s="408"/>
      <c r="AJ35" s="408"/>
      <c r="AK35" s="408"/>
      <c r="AL35" s="460"/>
      <c r="AM35" s="429"/>
      <c r="AN35" s="1099"/>
      <c r="AO35" s="1099"/>
      <c r="AP35" s="1099"/>
      <c r="AQ35" s="1099"/>
      <c r="AR35" s="1099"/>
      <c r="AS35" s="1099"/>
      <c r="AT35" s="1099"/>
      <c r="AU35" s="1099"/>
      <c r="AV35" s="1099"/>
      <c r="AW35" s="1099"/>
      <c r="AX35" s="525"/>
      <c r="AY35" s="56"/>
    </row>
    <row r="36" spans="1:54" s="57" customFormat="1" ht="16.5" customHeight="1">
      <c r="A36" s="56"/>
      <c r="B36" s="370"/>
      <c r="C36" s="1120"/>
      <c r="D36" s="1121"/>
      <c r="E36" s="427" t="s">
        <v>458</v>
      </c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407"/>
      <c r="X36" s="537"/>
      <c r="Y36" s="537"/>
      <c r="Z36" s="537"/>
      <c r="AA36" s="537"/>
      <c r="AB36" s="538"/>
      <c r="AC36" s="538"/>
      <c r="AD36" s="538"/>
      <c r="AE36" s="537"/>
      <c r="AF36" s="430"/>
      <c r="AG36" s="430"/>
      <c r="AH36" s="537"/>
      <c r="AI36" s="430"/>
      <c r="AJ36" s="430"/>
      <c r="AK36" s="430"/>
      <c r="AL36" s="430"/>
      <c r="AM36" s="428"/>
      <c r="AN36" s="1100"/>
      <c r="AO36" s="1100"/>
      <c r="AP36" s="1100"/>
      <c r="AQ36" s="1100"/>
      <c r="AR36" s="1100"/>
      <c r="AS36" s="1100"/>
      <c r="AT36" s="1100"/>
      <c r="AU36" s="1100"/>
      <c r="AV36" s="1100"/>
      <c r="AW36" s="1100"/>
      <c r="AX36" s="525"/>
      <c r="AY36" s="56"/>
    </row>
    <row r="37" spans="1:54" s="57" customFormat="1" ht="6" customHeight="1">
      <c r="A37" s="56"/>
      <c r="B37" s="370"/>
      <c r="C37" s="1120"/>
      <c r="D37" s="1121"/>
      <c r="E37" s="391"/>
      <c r="F37" s="394"/>
      <c r="G37" s="394"/>
      <c r="H37" s="394"/>
      <c r="I37" s="394"/>
      <c r="J37" s="394"/>
      <c r="K37" s="394"/>
      <c r="L37" s="394"/>
      <c r="M37" s="394"/>
      <c r="N37" s="394"/>
      <c r="O37" s="394"/>
      <c r="P37" s="394"/>
      <c r="Q37" s="394"/>
      <c r="R37" s="394"/>
      <c r="S37" s="394"/>
      <c r="T37" s="394"/>
      <c r="U37" s="394"/>
      <c r="V37" s="394"/>
      <c r="W37" s="402"/>
      <c r="X37" s="402"/>
      <c r="Y37" s="402"/>
      <c r="Z37" s="402"/>
      <c r="AA37" s="402"/>
      <c r="AB37" s="402"/>
      <c r="AC37" s="402"/>
      <c r="AD37" s="402"/>
      <c r="AE37" s="402"/>
      <c r="AF37" s="404"/>
      <c r="AG37" s="404"/>
      <c r="AH37" s="426"/>
      <c r="AI37" s="404"/>
      <c r="AJ37" s="404"/>
      <c r="AK37" s="404"/>
      <c r="AL37" s="526"/>
      <c r="AM37" s="526"/>
      <c r="AN37" s="526"/>
      <c r="AO37" s="401"/>
      <c r="AP37" s="401"/>
      <c r="AQ37" s="401"/>
      <c r="AR37" s="401"/>
      <c r="AS37" s="401"/>
      <c r="AT37" s="401"/>
      <c r="AU37" s="401"/>
      <c r="AV37" s="527"/>
      <c r="AW37" s="528"/>
      <c r="AX37" s="525"/>
      <c r="AY37" s="56"/>
    </row>
    <row r="38" spans="1:54" s="57" customFormat="1" ht="6" customHeight="1">
      <c r="A38" s="56"/>
      <c r="B38" s="370"/>
      <c r="C38" s="1120"/>
      <c r="D38" s="1121"/>
      <c r="E38" s="393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  <c r="T38" s="396"/>
      <c r="U38" s="396"/>
      <c r="V38" s="396"/>
      <c r="W38" s="424"/>
      <c r="X38" s="424"/>
      <c r="Y38" s="424"/>
      <c r="Z38" s="424"/>
      <c r="AA38" s="424"/>
      <c r="AB38" s="424"/>
      <c r="AC38" s="424"/>
      <c r="AD38" s="424"/>
      <c r="AE38" s="424"/>
      <c r="AF38" s="425"/>
      <c r="AG38" s="425"/>
      <c r="AH38" s="425"/>
      <c r="AI38" s="425"/>
      <c r="AJ38" s="425"/>
      <c r="AK38" s="425"/>
      <c r="AL38" s="529"/>
      <c r="AM38" s="529"/>
      <c r="AN38" s="529"/>
      <c r="AO38" s="406"/>
      <c r="AP38" s="406"/>
      <c r="AQ38" s="406"/>
      <c r="AR38" s="406"/>
      <c r="AS38" s="406"/>
      <c r="AT38" s="406"/>
      <c r="AU38" s="406"/>
      <c r="AV38" s="530"/>
      <c r="AW38" s="531"/>
      <c r="AX38" s="525"/>
      <c r="AY38" s="56"/>
    </row>
    <row r="39" spans="1:54" s="57" customFormat="1" ht="16.5" customHeight="1">
      <c r="A39" s="56"/>
      <c r="B39" s="370"/>
      <c r="C39" s="1120"/>
      <c r="D39" s="1121"/>
      <c r="E39" s="427" t="s">
        <v>459</v>
      </c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720" t="str">
        <f>AB31</f>
        <v>√</v>
      </c>
      <c r="R39" s="428"/>
      <c r="S39" s="428" t="s">
        <v>460</v>
      </c>
      <c r="T39" s="56"/>
      <c r="U39" s="56"/>
      <c r="V39" s="56"/>
      <c r="W39" s="407"/>
      <c r="X39" s="407"/>
      <c r="Y39" s="720"/>
      <c r="Z39" s="428"/>
      <c r="AA39" s="428" t="s">
        <v>461</v>
      </c>
      <c r="AE39" s="407"/>
      <c r="AF39" s="408"/>
      <c r="AG39" s="408"/>
      <c r="AH39" s="421"/>
      <c r="AI39" s="720"/>
      <c r="AJ39" s="428"/>
      <c r="AK39" s="428" t="s">
        <v>462</v>
      </c>
      <c r="AL39" s="460"/>
      <c r="AP39" s="371"/>
      <c r="AQ39" s="371"/>
      <c r="AR39" s="371"/>
      <c r="AS39" s="371"/>
      <c r="AT39" s="371"/>
      <c r="AU39" s="371"/>
      <c r="AV39" s="525"/>
      <c r="AW39" s="533"/>
      <c r="AX39" s="525"/>
      <c r="AY39" s="56"/>
    </row>
    <row r="40" spans="1:54" s="57" customFormat="1" ht="6" customHeight="1">
      <c r="A40" s="56"/>
      <c r="B40" s="370"/>
      <c r="C40" s="1138"/>
      <c r="D40" s="1139"/>
      <c r="E40" s="391"/>
      <c r="F40" s="394"/>
      <c r="G40" s="394"/>
      <c r="H40" s="394"/>
      <c r="I40" s="394"/>
      <c r="J40" s="394"/>
      <c r="K40" s="394"/>
      <c r="L40" s="394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402"/>
      <c r="X40" s="402"/>
      <c r="Y40" s="402"/>
      <c r="Z40" s="402"/>
      <c r="AA40" s="402"/>
      <c r="AB40" s="402"/>
      <c r="AC40" s="402"/>
      <c r="AD40" s="402"/>
      <c r="AE40" s="402"/>
      <c r="AF40" s="404"/>
      <c r="AG40" s="404"/>
      <c r="AH40" s="426"/>
      <c r="AI40" s="404"/>
      <c r="AJ40" s="404"/>
      <c r="AK40" s="404"/>
      <c r="AL40" s="526"/>
      <c r="AM40" s="526"/>
      <c r="AN40" s="526"/>
      <c r="AO40" s="401"/>
      <c r="AP40" s="401"/>
      <c r="AQ40" s="401"/>
      <c r="AR40" s="401"/>
      <c r="AS40" s="401"/>
      <c r="AT40" s="401"/>
      <c r="AU40" s="401"/>
      <c r="AV40" s="527"/>
      <c r="AW40" s="528"/>
      <c r="AX40" s="525"/>
      <c r="AY40" s="56"/>
    </row>
    <row r="41" spans="1:54" s="57" customFormat="1" ht="6" customHeight="1">
      <c r="A41" s="56"/>
      <c r="B41" s="370"/>
      <c r="C41" s="576"/>
      <c r="D41" s="448"/>
      <c r="E41" s="484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6"/>
      <c r="U41" s="396"/>
      <c r="V41" s="396"/>
      <c r="W41" s="424"/>
      <c r="X41" s="424"/>
      <c r="Y41" s="424"/>
      <c r="Z41" s="424"/>
      <c r="AA41" s="424"/>
      <c r="AB41" s="424"/>
      <c r="AC41" s="424"/>
      <c r="AD41" s="424"/>
      <c r="AE41" s="424"/>
      <c r="AF41" s="425"/>
      <c r="AG41" s="425"/>
      <c r="AH41" s="425"/>
      <c r="AI41" s="425"/>
      <c r="AJ41" s="425"/>
      <c r="AK41" s="425"/>
      <c r="AL41" s="529"/>
      <c r="AM41" s="529"/>
      <c r="AN41" s="529"/>
      <c r="AO41" s="406"/>
      <c r="AP41" s="406"/>
      <c r="AQ41" s="406"/>
      <c r="AR41" s="406"/>
      <c r="AS41" s="406"/>
      <c r="AT41" s="406"/>
      <c r="AU41" s="406"/>
      <c r="AV41" s="530"/>
      <c r="AW41" s="531"/>
      <c r="AX41" s="525"/>
      <c r="AY41" s="56"/>
    </row>
    <row r="42" spans="1:54" s="57" customFormat="1" ht="15" customHeight="1">
      <c r="A42" s="56"/>
      <c r="B42" s="56"/>
      <c r="C42" s="1120" t="s">
        <v>450</v>
      </c>
      <c r="D42" s="1121"/>
      <c r="E42" s="503">
        <v>1</v>
      </c>
      <c r="F42" s="421"/>
      <c r="G42" s="421" t="s">
        <v>463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463">
        <f>E42</f>
        <v>1</v>
      </c>
      <c r="AP42" s="395"/>
      <c r="AQ42" s="1115">
        <f>'16_1'!AI55</f>
        <v>120755</v>
      </c>
      <c r="AR42" s="1115"/>
      <c r="AS42" s="1115"/>
      <c r="AT42" s="1115"/>
      <c r="AU42" s="1115"/>
      <c r="AV42" s="1115"/>
      <c r="AW42" s="1116"/>
      <c r="AX42" s="56"/>
      <c r="AY42" s="56"/>
      <c r="AZ42" s="56"/>
      <c r="BA42" s="56"/>
      <c r="BB42" s="56"/>
    </row>
    <row r="43" spans="1:54" s="57" customFormat="1" ht="6" customHeight="1">
      <c r="A43" s="56"/>
      <c r="B43" s="56"/>
      <c r="C43" s="1120"/>
      <c r="D43" s="1121"/>
      <c r="E43" s="498"/>
      <c r="F43" s="394"/>
      <c r="G43" s="394"/>
      <c r="H43" s="394"/>
      <c r="I43" s="394"/>
      <c r="J43" s="394"/>
      <c r="K43" s="394"/>
      <c r="L43" s="394"/>
      <c r="M43" s="394"/>
      <c r="N43" s="394"/>
      <c r="O43" s="394"/>
      <c r="P43" s="394"/>
      <c r="Q43" s="394"/>
      <c r="R43" s="394"/>
      <c r="S43" s="394"/>
      <c r="T43" s="394"/>
      <c r="U43" s="394"/>
      <c r="V43" s="394"/>
      <c r="W43" s="394"/>
      <c r="X43" s="394"/>
      <c r="Y43" s="394"/>
      <c r="Z43" s="394"/>
      <c r="AA43" s="394"/>
      <c r="AB43" s="394"/>
      <c r="AC43" s="401"/>
      <c r="AD43" s="394"/>
      <c r="AE43" s="394"/>
      <c r="AF43" s="394"/>
      <c r="AG43" s="394"/>
      <c r="AH43" s="394"/>
      <c r="AI43" s="394"/>
      <c r="AJ43" s="394"/>
      <c r="AK43" s="394"/>
      <c r="AL43" s="394"/>
      <c r="AM43" s="394"/>
      <c r="AN43" s="394"/>
      <c r="AO43" s="394"/>
      <c r="AP43" s="394"/>
      <c r="AQ43" s="401"/>
      <c r="AR43" s="401"/>
      <c r="AS43" s="401"/>
      <c r="AT43" s="401"/>
      <c r="AU43" s="401"/>
      <c r="AV43" s="394"/>
      <c r="AW43" s="489"/>
      <c r="AX43" s="371"/>
      <c r="AY43" s="371"/>
      <c r="AZ43" s="371"/>
      <c r="BA43" s="371"/>
      <c r="BB43" s="56"/>
    </row>
    <row r="44" spans="1:54" s="57" customFormat="1" ht="15" customHeight="1">
      <c r="A44" s="56"/>
      <c r="B44" s="56"/>
      <c r="C44" s="1120"/>
      <c r="D44" s="1121"/>
      <c r="E44" s="500">
        <v>2</v>
      </c>
      <c r="F44" s="499"/>
      <c r="G44" s="499" t="s">
        <v>469</v>
      </c>
      <c r="H44" s="396"/>
      <c r="I44" s="396"/>
      <c r="J44" s="396"/>
      <c r="K44" s="396"/>
      <c r="L44" s="396"/>
      <c r="M44" s="396"/>
      <c r="N44" s="396"/>
      <c r="O44" s="396"/>
      <c r="P44" s="396"/>
      <c r="Q44" s="396"/>
      <c r="R44" s="396"/>
      <c r="S44" s="396"/>
      <c r="T44" s="396"/>
      <c r="U44" s="396"/>
      <c r="V44" s="396"/>
      <c r="W44" s="396"/>
      <c r="X44" s="396"/>
      <c r="Y44" s="396"/>
      <c r="Z44" s="396"/>
      <c r="AA44" s="396"/>
      <c r="AB44" s="396"/>
      <c r="AC44" s="396"/>
      <c r="AD44" s="396"/>
      <c r="AE44" s="396"/>
      <c r="AF44" s="396"/>
      <c r="AG44" s="396"/>
      <c r="AH44" s="396"/>
      <c r="AI44" s="396"/>
      <c r="AJ44" s="396"/>
      <c r="AK44" s="396"/>
      <c r="AL44" s="396"/>
      <c r="AM44" s="396"/>
      <c r="AN44" s="392"/>
      <c r="AO44" s="476"/>
      <c r="AP44" s="476"/>
      <c r="AQ44" s="477"/>
      <c r="AR44" s="477"/>
      <c r="AS44" s="477"/>
      <c r="AT44" s="477"/>
      <c r="AU44" s="477"/>
      <c r="AV44" s="478"/>
      <c r="AW44" s="478"/>
      <c r="AX44" s="56"/>
      <c r="AY44" s="56"/>
      <c r="AZ44" s="56"/>
      <c r="BA44" s="56"/>
      <c r="BB44" s="56"/>
    </row>
    <row r="45" spans="1:54" s="57" customFormat="1" ht="6" customHeight="1">
      <c r="A45" s="56"/>
      <c r="B45" s="56"/>
      <c r="C45" s="1120"/>
      <c r="D45" s="1121"/>
      <c r="E45" s="498"/>
      <c r="F45" s="394"/>
      <c r="G45" s="394"/>
      <c r="H45" s="394"/>
      <c r="I45" s="394"/>
      <c r="J45" s="394"/>
      <c r="K45" s="394"/>
      <c r="L45" s="394"/>
      <c r="M45" s="394"/>
      <c r="N45" s="394"/>
      <c r="O45" s="394"/>
      <c r="P45" s="394"/>
      <c r="Q45" s="394"/>
      <c r="R45" s="394"/>
      <c r="S45" s="394"/>
      <c r="T45" s="394"/>
      <c r="U45" s="394"/>
      <c r="V45" s="394"/>
      <c r="W45" s="394"/>
      <c r="X45" s="394"/>
      <c r="Y45" s="394"/>
      <c r="Z45" s="394"/>
      <c r="AA45" s="394"/>
      <c r="AB45" s="394"/>
      <c r="AC45" s="394"/>
      <c r="AD45" s="394"/>
      <c r="AE45" s="394"/>
      <c r="AF45" s="394"/>
      <c r="AG45" s="394"/>
      <c r="AH45" s="394"/>
      <c r="AI45" s="394"/>
      <c r="AJ45" s="394"/>
      <c r="AK45" s="394"/>
      <c r="AL45" s="394"/>
      <c r="AM45" s="394"/>
      <c r="AN45" s="491"/>
      <c r="AO45" s="479"/>
      <c r="AP45" s="480"/>
      <c r="AQ45" s="476"/>
      <c r="AR45" s="476"/>
      <c r="AS45" s="476"/>
      <c r="AT45" s="476"/>
      <c r="AU45" s="476"/>
      <c r="AV45" s="477"/>
      <c r="AW45" s="477"/>
      <c r="AX45" s="59"/>
      <c r="AY45" s="59"/>
      <c r="AZ45" s="59"/>
      <c r="BA45" s="59"/>
      <c r="BB45" s="59"/>
    </row>
    <row r="46" spans="1:54" s="57" customFormat="1" ht="15" customHeight="1">
      <c r="A46" s="56"/>
      <c r="B46" s="56"/>
      <c r="C46" s="1120"/>
      <c r="D46" s="1121"/>
      <c r="E46" s="500"/>
      <c r="F46" s="500" t="s">
        <v>328</v>
      </c>
      <c r="G46" s="396"/>
      <c r="H46" s="499" t="s">
        <v>485</v>
      </c>
      <c r="I46" s="396"/>
      <c r="J46" s="396"/>
      <c r="K46" s="396"/>
      <c r="L46" s="396"/>
      <c r="M46" s="396"/>
      <c r="N46" s="396"/>
      <c r="O46" s="396"/>
      <c r="P46" s="396"/>
      <c r="Q46" s="396"/>
      <c r="R46" s="396"/>
      <c r="S46" s="396"/>
      <c r="T46" s="396"/>
      <c r="U46" s="396"/>
      <c r="V46" s="396"/>
      <c r="W46" s="396"/>
      <c r="X46" s="396"/>
      <c r="Y46" s="396"/>
      <c r="Z46" s="396"/>
      <c r="AA46" s="396"/>
      <c r="AB46" s="396"/>
      <c r="AC46" s="396"/>
      <c r="AD46" s="396"/>
      <c r="AE46" s="500" t="s">
        <v>483</v>
      </c>
      <c r="AF46" s="396"/>
      <c r="AG46" s="1132">
        <f>'16_1'!U58</f>
        <v>0</v>
      </c>
      <c r="AH46" s="1132"/>
      <c r="AI46" s="1132"/>
      <c r="AJ46" s="1132"/>
      <c r="AK46" s="1132"/>
      <c r="AL46" s="1132"/>
      <c r="AM46" s="1132"/>
      <c r="AN46" s="392"/>
      <c r="AO46" s="476"/>
      <c r="AP46" s="476"/>
      <c r="AQ46" s="477"/>
      <c r="AR46" s="477"/>
      <c r="AS46" s="477"/>
      <c r="AT46" s="477"/>
      <c r="AU46" s="477"/>
      <c r="AV46" s="478"/>
      <c r="AW46" s="478"/>
      <c r="AX46" s="56"/>
      <c r="AY46" s="56"/>
      <c r="AZ46" s="56"/>
      <c r="BA46" s="56"/>
      <c r="BB46" s="56"/>
    </row>
    <row r="47" spans="1:54" s="57" customFormat="1" ht="6" customHeight="1">
      <c r="A47" s="56"/>
      <c r="B47" s="56"/>
      <c r="C47" s="1120"/>
      <c r="D47" s="1121"/>
      <c r="E47" s="503"/>
      <c r="F47" s="501"/>
      <c r="G47" s="394"/>
      <c r="H47" s="394"/>
      <c r="I47" s="394"/>
      <c r="J47" s="394"/>
      <c r="K47" s="394"/>
      <c r="L47" s="394"/>
      <c r="M47" s="394"/>
      <c r="N47" s="394"/>
      <c r="O47" s="394"/>
      <c r="P47" s="394"/>
      <c r="Q47" s="394"/>
      <c r="R47" s="394"/>
      <c r="S47" s="394"/>
      <c r="T47" s="394"/>
      <c r="U47" s="394"/>
      <c r="V47" s="394"/>
      <c r="W47" s="394"/>
      <c r="X47" s="394"/>
      <c r="Y47" s="394"/>
      <c r="Z47" s="394"/>
      <c r="AA47" s="394"/>
      <c r="AB47" s="394"/>
      <c r="AC47" s="394"/>
      <c r="AD47" s="394"/>
      <c r="AE47" s="485"/>
      <c r="AF47" s="394"/>
      <c r="AG47" s="394"/>
      <c r="AH47" s="394"/>
      <c r="AI47" s="394"/>
      <c r="AJ47" s="394"/>
      <c r="AK47" s="394"/>
      <c r="AL47" s="394"/>
      <c r="AM47" s="394"/>
      <c r="AN47" s="491"/>
      <c r="AO47" s="479"/>
      <c r="AP47" s="480"/>
      <c r="AQ47" s="476"/>
      <c r="AR47" s="476"/>
      <c r="AS47" s="476"/>
      <c r="AT47" s="476"/>
      <c r="AU47" s="476"/>
      <c r="AV47" s="477"/>
      <c r="AW47" s="477"/>
      <c r="AX47" s="59"/>
      <c r="AY47" s="59"/>
      <c r="AZ47" s="59"/>
      <c r="BA47" s="59"/>
      <c r="BB47" s="59"/>
    </row>
    <row r="48" spans="1:54" s="57" customFormat="1" ht="15" customHeight="1">
      <c r="A48" s="56"/>
      <c r="B48" s="56"/>
      <c r="C48" s="1120"/>
      <c r="D48" s="1121"/>
      <c r="E48" s="503"/>
      <c r="F48" s="500" t="s">
        <v>326</v>
      </c>
      <c r="G48" s="396"/>
      <c r="H48" s="499" t="s">
        <v>486</v>
      </c>
      <c r="I48" s="396"/>
      <c r="J48" s="396"/>
      <c r="K48" s="396"/>
      <c r="L48" s="396"/>
      <c r="M48" s="396"/>
      <c r="N48" s="396"/>
      <c r="O48" s="396"/>
      <c r="P48" s="396"/>
      <c r="Q48" s="396"/>
      <c r="R48" s="396"/>
      <c r="S48" s="396"/>
      <c r="T48" s="396"/>
      <c r="U48" s="396"/>
      <c r="V48" s="396"/>
      <c r="W48" s="396"/>
      <c r="X48" s="396"/>
      <c r="Y48" s="396"/>
      <c r="Z48" s="396"/>
      <c r="AA48" s="396"/>
      <c r="AB48" s="396"/>
      <c r="AC48" s="396"/>
      <c r="AD48" s="396"/>
      <c r="AE48" s="500" t="s">
        <v>484</v>
      </c>
      <c r="AF48" s="396"/>
      <c r="AG48" s="1132">
        <f>'16_1'!U60</f>
        <v>0</v>
      </c>
      <c r="AH48" s="1132"/>
      <c r="AI48" s="1132"/>
      <c r="AJ48" s="1132"/>
      <c r="AK48" s="1132"/>
      <c r="AL48" s="1132"/>
      <c r="AM48" s="1132"/>
      <c r="AN48" s="392"/>
      <c r="AO48" s="476"/>
      <c r="AP48" s="476"/>
      <c r="AQ48" s="477"/>
      <c r="AR48" s="477"/>
      <c r="AS48" s="477"/>
      <c r="AT48" s="477"/>
      <c r="AU48" s="477"/>
      <c r="AV48" s="478"/>
      <c r="AW48" s="478"/>
      <c r="AX48" s="56"/>
      <c r="AY48" s="56"/>
      <c r="AZ48" s="56"/>
      <c r="BA48" s="56"/>
      <c r="BB48" s="56"/>
    </row>
    <row r="49" spans="1:57" s="57" customFormat="1" ht="6" customHeight="1">
      <c r="A49" s="56"/>
      <c r="B49" s="56"/>
      <c r="C49" s="1120"/>
      <c r="D49" s="1121"/>
      <c r="E49" s="503"/>
      <c r="F49" s="501"/>
      <c r="G49" s="394"/>
      <c r="H49" s="394"/>
      <c r="I49" s="394"/>
      <c r="J49" s="394"/>
      <c r="K49" s="394"/>
      <c r="L49" s="394"/>
      <c r="M49" s="394"/>
      <c r="N49" s="394"/>
      <c r="O49" s="394"/>
      <c r="P49" s="394"/>
      <c r="Q49" s="394"/>
      <c r="R49" s="394"/>
      <c r="S49" s="394"/>
      <c r="T49" s="394"/>
      <c r="U49" s="394"/>
      <c r="V49" s="394"/>
      <c r="W49" s="394"/>
      <c r="X49" s="394"/>
      <c r="Y49" s="394"/>
      <c r="Z49" s="394"/>
      <c r="AA49" s="394"/>
      <c r="AB49" s="394"/>
      <c r="AC49" s="394"/>
      <c r="AD49" s="394"/>
      <c r="AE49" s="485"/>
      <c r="AF49" s="394"/>
      <c r="AG49" s="394"/>
      <c r="AH49" s="394"/>
      <c r="AI49" s="394"/>
      <c r="AJ49" s="394"/>
      <c r="AK49" s="394"/>
      <c r="AL49" s="394"/>
      <c r="AM49" s="394"/>
      <c r="AN49" s="491"/>
      <c r="AO49" s="371"/>
      <c r="AP49" s="375"/>
      <c r="AQ49" s="56"/>
      <c r="AR49" s="56"/>
      <c r="AS49" s="56"/>
      <c r="AT49" s="56"/>
      <c r="AU49" s="56"/>
      <c r="AV49" s="59"/>
      <c r="AW49" s="59"/>
      <c r="AX49" s="59"/>
      <c r="AY49" s="59"/>
      <c r="AZ49" s="59"/>
      <c r="BA49" s="59"/>
      <c r="BB49" s="59"/>
    </row>
    <row r="50" spans="1:57" s="57" customFormat="1" ht="15" customHeight="1">
      <c r="A50" s="56"/>
      <c r="B50" s="56"/>
      <c r="C50" s="1120"/>
      <c r="D50" s="1121"/>
      <c r="E50" s="503"/>
      <c r="F50" s="500" t="s">
        <v>327</v>
      </c>
      <c r="G50" s="499"/>
      <c r="H50" s="499" t="s">
        <v>487</v>
      </c>
      <c r="I50" s="396"/>
      <c r="J50" s="396"/>
      <c r="K50" s="396"/>
      <c r="L50" s="396"/>
      <c r="M50" s="396"/>
      <c r="N50" s="396"/>
      <c r="O50" s="396"/>
      <c r="P50" s="396"/>
      <c r="Q50" s="396"/>
      <c r="R50" s="396"/>
      <c r="S50" s="396"/>
      <c r="T50" s="396"/>
      <c r="U50" s="396"/>
      <c r="V50" s="396"/>
      <c r="W50" s="396"/>
      <c r="X50" s="396"/>
      <c r="Y50" s="396"/>
      <c r="Z50" s="396"/>
      <c r="AA50" s="396"/>
      <c r="AB50" s="396"/>
      <c r="AC50" s="396"/>
      <c r="AD50" s="396"/>
      <c r="AE50" s="396"/>
      <c r="AF50" s="396"/>
      <c r="AG50" s="396"/>
      <c r="AH50" s="396"/>
      <c r="AI50" s="396"/>
      <c r="AJ50" s="396"/>
      <c r="AK50" s="396"/>
      <c r="AL50" s="396"/>
      <c r="AM50" s="396"/>
      <c r="AN50" s="396"/>
      <c r="AO50" s="500" t="s">
        <v>489</v>
      </c>
      <c r="AP50" s="396"/>
      <c r="AQ50" s="1132">
        <f>'16_1'!AI61</f>
        <v>0</v>
      </c>
      <c r="AR50" s="1132"/>
      <c r="AS50" s="1132"/>
      <c r="AT50" s="1132"/>
      <c r="AU50" s="1132"/>
      <c r="AV50" s="1132"/>
      <c r="AW50" s="1133"/>
      <c r="AX50" s="56"/>
      <c r="AY50" s="56"/>
      <c r="AZ50" s="56"/>
      <c r="BA50" s="56"/>
      <c r="BB50" s="56"/>
    </row>
    <row r="51" spans="1:57" s="57" customFormat="1" ht="6" customHeight="1">
      <c r="A51" s="56"/>
      <c r="B51" s="56"/>
      <c r="C51" s="1120"/>
      <c r="D51" s="1121"/>
      <c r="E51" s="498"/>
      <c r="F51" s="485"/>
      <c r="G51" s="394"/>
      <c r="H51" s="394"/>
      <c r="I51" s="394"/>
      <c r="J51" s="394"/>
      <c r="K51" s="394"/>
      <c r="L51" s="394"/>
      <c r="M51" s="394"/>
      <c r="N51" s="394"/>
      <c r="O51" s="394"/>
      <c r="P51" s="394"/>
      <c r="Q51" s="394"/>
      <c r="R51" s="394"/>
      <c r="S51" s="394"/>
      <c r="T51" s="394"/>
      <c r="U51" s="394"/>
      <c r="V51" s="394"/>
      <c r="W51" s="394"/>
      <c r="X51" s="394"/>
      <c r="Y51" s="394"/>
      <c r="Z51" s="394"/>
      <c r="AA51" s="394"/>
      <c r="AB51" s="394"/>
      <c r="AC51" s="401"/>
      <c r="AD51" s="394"/>
      <c r="AE51" s="394"/>
      <c r="AF51" s="394"/>
      <c r="AG51" s="394"/>
      <c r="AH51" s="394"/>
      <c r="AI51" s="394"/>
      <c r="AJ51" s="394"/>
      <c r="AK51" s="394"/>
      <c r="AL51" s="394"/>
      <c r="AM51" s="394"/>
      <c r="AN51" s="394"/>
      <c r="AO51" s="485"/>
      <c r="AP51" s="394"/>
      <c r="AQ51" s="401"/>
      <c r="AR51" s="401"/>
      <c r="AS51" s="401"/>
      <c r="AT51" s="401"/>
      <c r="AU51" s="401"/>
      <c r="AV51" s="394"/>
      <c r="AW51" s="489"/>
      <c r="AX51" s="371"/>
      <c r="AY51" s="371"/>
      <c r="AZ51" s="371"/>
      <c r="BA51" s="371"/>
      <c r="BB51" s="56"/>
    </row>
    <row r="52" spans="1:57" s="57" customFormat="1" ht="15" customHeight="1">
      <c r="A52" s="56"/>
      <c r="B52" s="56"/>
      <c r="C52" s="1120"/>
      <c r="D52" s="1121"/>
      <c r="E52" s="500">
        <v>3</v>
      </c>
      <c r="F52" s="499"/>
      <c r="G52" s="499" t="s">
        <v>488</v>
      </c>
      <c r="H52" s="499"/>
      <c r="I52" s="396"/>
      <c r="J52" s="396"/>
      <c r="K52" s="396"/>
      <c r="L52" s="396"/>
      <c r="M52" s="396"/>
      <c r="N52" s="396"/>
      <c r="O52" s="396"/>
      <c r="P52" s="396"/>
      <c r="Q52" s="396"/>
      <c r="R52" s="396"/>
      <c r="S52" s="396"/>
      <c r="T52" s="396"/>
      <c r="U52" s="396"/>
      <c r="V52" s="396"/>
      <c r="W52" s="396"/>
      <c r="X52" s="396"/>
      <c r="Y52" s="396"/>
      <c r="Z52" s="396"/>
      <c r="AA52" s="396"/>
      <c r="AB52" s="396"/>
      <c r="AC52" s="396"/>
      <c r="AD52" s="396"/>
      <c r="AE52" s="396"/>
      <c r="AF52" s="396"/>
      <c r="AG52" s="396"/>
      <c r="AH52" s="396"/>
      <c r="AI52" s="396"/>
      <c r="AJ52" s="396"/>
      <c r="AK52" s="396"/>
      <c r="AL52" s="396"/>
      <c r="AM52" s="396"/>
      <c r="AN52" s="396"/>
      <c r="AO52" s="500">
        <f>E52</f>
        <v>3</v>
      </c>
      <c r="AP52" s="396"/>
      <c r="AQ52" s="1132">
        <f>'16_1'!AI62</f>
        <v>120755</v>
      </c>
      <c r="AR52" s="1132"/>
      <c r="AS52" s="1132"/>
      <c r="AT52" s="1132"/>
      <c r="AU52" s="1132"/>
      <c r="AV52" s="1132"/>
      <c r="AW52" s="1133"/>
      <c r="AX52" s="56"/>
      <c r="AY52" s="56"/>
      <c r="AZ52" s="56"/>
      <c r="BA52" s="56"/>
      <c r="BB52" s="56"/>
    </row>
    <row r="53" spans="1:57" s="57" customFormat="1" ht="6" customHeight="1">
      <c r="A53" s="56"/>
      <c r="B53" s="56"/>
      <c r="C53" s="1120"/>
      <c r="D53" s="1121"/>
      <c r="E53" s="502"/>
      <c r="F53" s="394"/>
      <c r="G53" s="394"/>
      <c r="H53" s="394"/>
      <c r="I53" s="394"/>
      <c r="J53" s="394"/>
      <c r="K53" s="394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4"/>
      <c r="AI53" s="394"/>
      <c r="AJ53" s="394"/>
      <c r="AK53" s="394"/>
      <c r="AL53" s="394"/>
      <c r="AM53" s="394"/>
      <c r="AN53" s="401"/>
      <c r="AO53" s="501"/>
      <c r="AP53" s="377"/>
      <c r="AQ53" s="394"/>
      <c r="AR53" s="394"/>
      <c r="AS53" s="394"/>
      <c r="AT53" s="394"/>
      <c r="AU53" s="394"/>
      <c r="AV53" s="482"/>
      <c r="AW53" s="483"/>
      <c r="AX53" s="59"/>
      <c r="AY53" s="59"/>
      <c r="AZ53" s="59"/>
      <c r="BA53" s="59"/>
      <c r="BB53" s="59"/>
    </row>
    <row r="54" spans="1:57" s="57" customFormat="1" ht="15" customHeight="1">
      <c r="A54" s="56"/>
      <c r="B54" s="56"/>
      <c r="C54" s="1120"/>
      <c r="D54" s="1121"/>
      <c r="E54" s="500">
        <v>4</v>
      </c>
      <c r="F54" s="504"/>
      <c r="G54" s="499" t="s">
        <v>490</v>
      </c>
      <c r="H54" s="396"/>
      <c r="I54" s="396"/>
      <c r="J54" s="396"/>
      <c r="K54" s="396"/>
      <c r="L54" s="396"/>
      <c r="M54" s="396"/>
      <c r="N54" s="396"/>
      <c r="O54" s="396"/>
      <c r="P54" s="396"/>
      <c r="Q54" s="396"/>
      <c r="R54" s="396"/>
      <c r="S54" s="396"/>
      <c r="T54" s="396"/>
      <c r="U54" s="396"/>
      <c r="V54" s="396"/>
      <c r="W54" s="396"/>
      <c r="X54" s="396"/>
      <c r="Y54" s="396"/>
      <c r="Z54" s="396"/>
      <c r="AA54" s="396"/>
      <c r="AB54" s="396"/>
      <c r="AC54" s="396"/>
      <c r="AD54" s="396"/>
      <c r="AE54" s="396"/>
      <c r="AF54" s="396"/>
      <c r="AG54" s="396"/>
      <c r="AH54" s="396"/>
      <c r="AI54" s="396"/>
      <c r="AJ54" s="396"/>
      <c r="AK54" s="396"/>
      <c r="AL54" s="396"/>
      <c r="AM54" s="396"/>
      <c r="AN54" s="392"/>
      <c r="AO54" s="476"/>
      <c r="AP54" s="476"/>
      <c r="AQ54" s="477"/>
      <c r="AR54" s="477"/>
      <c r="AS54" s="477"/>
      <c r="AT54" s="477"/>
      <c r="AU54" s="477"/>
      <c r="AV54" s="478"/>
      <c r="AW54" s="478"/>
      <c r="AX54" s="56"/>
      <c r="AY54" s="56"/>
      <c r="AZ54" s="56"/>
      <c r="BA54" s="56"/>
      <c r="BB54" s="56"/>
    </row>
    <row r="55" spans="1:57" s="57" customFormat="1" ht="6" customHeight="1">
      <c r="A55" s="56"/>
      <c r="B55" s="56"/>
      <c r="C55" s="1120"/>
      <c r="D55" s="1121"/>
      <c r="E55" s="498"/>
      <c r="F55" s="391"/>
      <c r="G55" s="394"/>
      <c r="H55" s="394"/>
      <c r="I55" s="394"/>
      <c r="J55" s="394"/>
      <c r="K55" s="394"/>
      <c r="L55" s="394"/>
      <c r="M55" s="394"/>
      <c r="N55" s="394"/>
      <c r="O55" s="394"/>
      <c r="P55" s="394"/>
      <c r="Q55" s="394"/>
      <c r="R55" s="394"/>
      <c r="S55" s="394"/>
      <c r="T55" s="394"/>
      <c r="U55" s="394"/>
      <c r="V55" s="394"/>
      <c r="W55" s="394"/>
      <c r="X55" s="394"/>
      <c r="Y55" s="394"/>
      <c r="Z55" s="394"/>
      <c r="AA55" s="394"/>
      <c r="AB55" s="394"/>
      <c r="AC55" s="394"/>
      <c r="AD55" s="394"/>
      <c r="AE55" s="394"/>
      <c r="AF55" s="394"/>
      <c r="AG55" s="394"/>
      <c r="AH55" s="394"/>
      <c r="AI55" s="394"/>
      <c r="AJ55" s="394"/>
      <c r="AK55" s="394"/>
      <c r="AL55" s="394"/>
      <c r="AM55" s="394"/>
      <c r="AN55" s="489"/>
      <c r="AO55" s="476"/>
      <c r="AP55" s="476"/>
      <c r="AQ55" s="479"/>
      <c r="AR55" s="479"/>
      <c r="AS55" s="480"/>
      <c r="AT55" s="476"/>
      <c r="AU55" s="476"/>
      <c r="AV55" s="476"/>
      <c r="AW55" s="476"/>
      <c r="AX55" s="56"/>
      <c r="AY55" s="59"/>
      <c r="AZ55" s="59"/>
      <c r="BA55" s="59"/>
      <c r="BB55" s="59"/>
      <c r="BC55" s="59"/>
      <c r="BD55" s="59"/>
      <c r="BE55" s="59"/>
    </row>
    <row r="56" spans="1:57" s="57" customFormat="1">
      <c r="A56" s="56"/>
      <c r="B56" s="56"/>
      <c r="C56" s="1120"/>
      <c r="D56" s="1121"/>
      <c r="E56" s="510"/>
      <c r="F56" s="500" t="s">
        <v>328</v>
      </c>
      <c r="G56" s="513" t="s">
        <v>492</v>
      </c>
      <c r="H56" s="396"/>
      <c r="I56" s="396"/>
      <c r="J56" s="508"/>
      <c r="K56" s="1132">
        <f>'16_2'!AN23</f>
        <v>37200</v>
      </c>
      <c r="L56" s="1132"/>
      <c r="M56" s="1132"/>
      <c r="N56" s="1132"/>
      <c r="O56" s="1132"/>
      <c r="P56" s="1132"/>
      <c r="Q56" s="505"/>
      <c r="R56" s="500" t="s">
        <v>504</v>
      </c>
      <c r="S56" s="513" t="s">
        <v>494</v>
      </c>
      <c r="T56" s="396"/>
      <c r="U56" s="396"/>
      <c r="V56" s="508"/>
      <c r="W56" s="1140">
        <f>'16_2'!AF26</f>
        <v>0</v>
      </c>
      <c r="X56" s="1132"/>
      <c r="Y56" s="1132"/>
      <c r="Z56" s="1132"/>
      <c r="AA56" s="1132"/>
      <c r="AB56" s="1132"/>
      <c r="AC56" s="505"/>
      <c r="AD56" s="500" t="s">
        <v>508</v>
      </c>
      <c r="AE56" s="507" t="s">
        <v>499</v>
      </c>
      <c r="AF56" s="396"/>
      <c r="AG56" s="396"/>
      <c r="AH56" s="508"/>
      <c r="AI56" s="1101">
        <f>'16_2'!AN32</f>
        <v>0</v>
      </c>
      <c r="AJ56" s="1102"/>
      <c r="AK56" s="1102"/>
      <c r="AL56" s="1102"/>
      <c r="AM56" s="1102"/>
      <c r="AN56" s="1103"/>
      <c r="AO56" s="477"/>
      <c r="AP56" s="477"/>
      <c r="AQ56" s="477"/>
      <c r="AR56" s="477"/>
      <c r="AS56" s="477"/>
      <c r="AT56" s="477"/>
      <c r="AU56" s="476"/>
      <c r="AV56" s="476"/>
      <c r="AW56" s="476"/>
      <c r="AX56" s="56"/>
      <c r="AY56" s="56"/>
    </row>
    <row r="57" spans="1:57" s="57" customFormat="1" ht="6" customHeight="1">
      <c r="A57" s="56"/>
      <c r="B57" s="56"/>
      <c r="C57" s="1120"/>
      <c r="D57" s="1121"/>
      <c r="E57" s="503"/>
      <c r="F57" s="485"/>
      <c r="G57" s="394"/>
      <c r="H57" s="394"/>
      <c r="I57" s="394"/>
      <c r="J57" s="489"/>
      <c r="K57" s="524"/>
      <c r="L57" s="524"/>
      <c r="M57" s="524"/>
      <c r="N57" s="524"/>
      <c r="O57" s="524"/>
      <c r="P57" s="524"/>
      <c r="Q57" s="394"/>
      <c r="R57" s="485"/>
      <c r="S57" s="394"/>
      <c r="T57" s="394"/>
      <c r="U57" s="394"/>
      <c r="V57" s="489"/>
      <c r="W57" s="394"/>
      <c r="X57" s="394"/>
      <c r="Y57" s="394"/>
      <c r="Z57" s="394"/>
      <c r="AA57" s="394"/>
      <c r="AB57" s="394"/>
      <c r="AC57" s="394"/>
      <c r="AD57" s="485"/>
      <c r="AE57" s="391"/>
      <c r="AF57" s="394"/>
      <c r="AG57" s="394"/>
      <c r="AH57" s="489"/>
      <c r="AI57" s="394"/>
      <c r="AJ57" s="394"/>
      <c r="AK57" s="394"/>
      <c r="AL57" s="394"/>
      <c r="AM57" s="394"/>
      <c r="AN57" s="491"/>
      <c r="AO57" s="479"/>
      <c r="AP57" s="480"/>
      <c r="AQ57" s="476"/>
      <c r="AR57" s="476"/>
      <c r="AS57" s="476"/>
      <c r="AT57" s="476"/>
      <c r="AU57" s="476"/>
      <c r="AV57" s="477"/>
      <c r="AW57" s="477"/>
      <c r="AX57" s="59"/>
      <c r="AY57" s="59"/>
      <c r="AZ57" s="59"/>
      <c r="BA57" s="59"/>
      <c r="BB57" s="59"/>
    </row>
    <row r="58" spans="1:57" s="57" customFormat="1">
      <c r="A58" s="56"/>
      <c r="B58" s="56"/>
      <c r="C58" s="1120"/>
      <c r="D58" s="1121"/>
      <c r="E58" s="512"/>
      <c r="F58" s="500" t="s">
        <v>326</v>
      </c>
      <c r="G58" s="513" t="s">
        <v>542</v>
      </c>
      <c r="H58" s="396"/>
      <c r="I58" s="396"/>
      <c r="J58" s="508"/>
      <c r="K58" s="1132">
        <f>'16_2'!AN24</f>
        <v>0</v>
      </c>
      <c r="L58" s="1132"/>
      <c r="M58" s="1132"/>
      <c r="N58" s="1132"/>
      <c r="O58" s="1132"/>
      <c r="P58" s="1132"/>
      <c r="Q58" s="505"/>
      <c r="R58" s="500" t="s">
        <v>505</v>
      </c>
      <c r="S58" s="513" t="s">
        <v>495</v>
      </c>
      <c r="T58" s="396"/>
      <c r="U58" s="396"/>
      <c r="V58" s="508"/>
      <c r="W58" s="1132">
        <f>'16_2'!AG26</f>
        <v>0</v>
      </c>
      <c r="X58" s="1132"/>
      <c r="Y58" s="1132"/>
      <c r="Z58" s="1132"/>
      <c r="AA58" s="1132"/>
      <c r="AB58" s="1132"/>
      <c r="AC58" s="505"/>
      <c r="AD58" s="500" t="s">
        <v>509</v>
      </c>
      <c r="AE58" s="507" t="s">
        <v>500</v>
      </c>
      <c r="AF58" s="396"/>
      <c r="AG58" s="396"/>
      <c r="AH58" s="508"/>
      <c r="AI58" s="1101">
        <f>'16_2'!AN33</f>
        <v>0</v>
      </c>
      <c r="AJ58" s="1102"/>
      <c r="AK58" s="1102"/>
      <c r="AL58" s="1102"/>
      <c r="AM58" s="1102"/>
      <c r="AN58" s="1103"/>
      <c r="AO58" s="477"/>
      <c r="AP58" s="477"/>
      <c r="AQ58" s="477"/>
      <c r="AR58" s="477"/>
      <c r="AS58" s="477"/>
      <c r="AT58" s="477"/>
      <c r="AU58" s="476"/>
      <c r="AV58" s="476"/>
      <c r="AW58" s="476"/>
      <c r="AX58" s="56"/>
      <c r="AY58" s="56"/>
    </row>
    <row r="59" spans="1:57" s="57" customFormat="1" ht="6" customHeight="1">
      <c r="A59" s="56"/>
      <c r="B59" s="56"/>
      <c r="C59" s="1120"/>
      <c r="D59" s="1121"/>
      <c r="E59" s="503"/>
      <c r="F59" s="485"/>
      <c r="G59" s="394"/>
      <c r="H59" s="394"/>
      <c r="I59" s="394"/>
      <c r="J59" s="489"/>
      <c r="K59" s="524"/>
      <c r="L59" s="524"/>
      <c r="M59" s="524"/>
      <c r="N59" s="524"/>
      <c r="O59" s="524"/>
      <c r="P59" s="524"/>
      <c r="Q59" s="394"/>
      <c r="R59" s="485"/>
      <c r="S59" s="394"/>
      <c r="T59" s="394"/>
      <c r="U59" s="394"/>
      <c r="V59" s="489"/>
      <c r="W59" s="394"/>
      <c r="X59" s="394"/>
      <c r="Y59" s="394"/>
      <c r="Z59" s="394"/>
      <c r="AA59" s="394"/>
      <c r="AB59" s="394"/>
      <c r="AC59" s="394"/>
      <c r="AD59" s="485"/>
      <c r="AE59" s="391"/>
      <c r="AF59" s="394"/>
      <c r="AG59" s="394"/>
      <c r="AH59" s="489"/>
      <c r="AI59" s="394"/>
      <c r="AJ59" s="394"/>
      <c r="AK59" s="394"/>
      <c r="AL59" s="394"/>
      <c r="AM59" s="394"/>
      <c r="AN59" s="401"/>
      <c r="AO59" s="520"/>
      <c r="AP59" s="480"/>
      <c r="AQ59" s="476"/>
      <c r="AR59" s="476"/>
      <c r="AS59" s="476"/>
      <c r="AT59" s="476"/>
      <c r="AU59" s="476"/>
      <c r="AV59" s="477"/>
      <c r="AW59" s="477"/>
      <c r="AX59" s="59"/>
      <c r="AY59" s="59"/>
      <c r="AZ59" s="59"/>
      <c r="BA59" s="59"/>
      <c r="BB59" s="59"/>
    </row>
    <row r="60" spans="1:57" s="57" customFormat="1">
      <c r="A60" s="56"/>
      <c r="B60" s="56"/>
      <c r="C60" s="1120"/>
      <c r="D60" s="1121"/>
      <c r="E60" s="512"/>
      <c r="F60" s="500" t="s">
        <v>327</v>
      </c>
      <c r="G60" s="513" t="s">
        <v>543</v>
      </c>
      <c r="H60" s="396"/>
      <c r="I60" s="396"/>
      <c r="J60" s="508"/>
      <c r="K60" s="1132">
        <f>'16_2'!AN25</f>
        <v>0</v>
      </c>
      <c r="L60" s="1132"/>
      <c r="M60" s="1132"/>
      <c r="N60" s="1132"/>
      <c r="O60" s="1132"/>
      <c r="P60" s="1132"/>
      <c r="Q60" s="505"/>
      <c r="R60" s="500" t="s">
        <v>506</v>
      </c>
      <c r="S60" s="513" t="s">
        <v>496</v>
      </c>
      <c r="T60" s="396"/>
      <c r="U60" s="396"/>
      <c r="V60" s="508"/>
      <c r="W60" s="1132">
        <f>'16_2'!AN30</f>
        <v>0</v>
      </c>
      <c r="X60" s="1132"/>
      <c r="Y60" s="1132"/>
      <c r="Z60" s="1132"/>
      <c r="AA60" s="1132"/>
      <c r="AB60" s="1132"/>
      <c r="AC60" s="505"/>
      <c r="AD60" s="500" t="s">
        <v>510</v>
      </c>
      <c r="AE60" s="507" t="s">
        <v>501</v>
      </c>
      <c r="AF60" s="396"/>
      <c r="AG60" s="396"/>
      <c r="AH60" s="508"/>
      <c r="AI60" s="1101">
        <f>'16_2'!AN34</f>
        <v>0</v>
      </c>
      <c r="AJ60" s="1102"/>
      <c r="AK60" s="1102"/>
      <c r="AL60" s="1102"/>
      <c r="AM60" s="1102"/>
      <c r="AN60" s="1103"/>
      <c r="AO60" s="521"/>
      <c r="AP60" s="477"/>
      <c r="AQ60" s="477"/>
      <c r="AR60" s="477"/>
      <c r="AS60" s="477"/>
      <c r="AT60" s="477"/>
      <c r="AU60" s="476"/>
      <c r="AV60" s="476"/>
      <c r="AW60" s="476"/>
      <c r="AX60" s="56"/>
      <c r="AY60" s="56"/>
    </row>
    <row r="61" spans="1:57" s="57" customFormat="1" ht="6" customHeight="1">
      <c r="A61" s="56"/>
      <c r="B61" s="56"/>
      <c r="C61" s="1120"/>
      <c r="D61" s="1121"/>
      <c r="E61" s="503"/>
      <c r="F61" s="485"/>
      <c r="G61" s="394"/>
      <c r="H61" s="394"/>
      <c r="I61" s="394"/>
      <c r="J61" s="489"/>
      <c r="K61" s="524"/>
      <c r="L61" s="524"/>
      <c r="M61" s="524"/>
      <c r="N61" s="524"/>
      <c r="O61" s="524"/>
      <c r="P61" s="524"/>
      <c r="Q61" s="394"/>
      <c r="R61" s="485"/>
      <c r="S61" s="394"/>
      <c r="T61" s="394"/>
      <c r="U61" s="394"/>
      <c r="V61" s="489"/>
      <c r="W61" s="394"/>
      <c r="X61" s="394"/>
      <c r="Y61" s="394"/>
      <c r="Z61" s="394"/>
      <c r="AA61" s="394"/>
      <c r="AB61" s="394"/>
      <c r="AC61" s="394"/>
      <c r="AD61" s="485"/>
      <c r="AE61" s="391"/>
      <c r="AF61" s="394"/>
      <c r="AG61" s="394"/>
      <c r="AH61" s="489"/>
      <c r="AI61" s="394"/>
      <c r="AJ61" s="394"/>
      <c r="AK61" s="394"/>
      <c r="AL61" s="394"/>
      <c r="AM61" s="394"/>
      <c r="AN61" s="401"/>
      <c r="AO61" s="520"/>
      <c r="AP61" s="480"/>
      <c r="AQ61" s="476"/>
      <c r="AR61" s="476"/>
      <c r="AS61" s="476"/>
      <c r="AT61" s="476"/>
      <c r="AU61" s="476"/>
      <c r="AV61" s="477"/>
      <c r="AW61" s="477"/>
      <c r="AX61" s="59"/>
      <c r="AY61" s="59"/>
      <c r="AZ61" s="59"/>
      <c r="BA61" s="59"/>
      <c r="BB61" s="59"/>
    </row>
    <row r="62" spans="1:57" s="57" customFormat="1">
      <c r="A62" s="56"/>
      <c r="B62" s="56"/>
      <c r="C62" s="1120"/>
      <c r="D62" s="1121"/>
      <c r="E62" s="506"/>
      <c r="F62" s="503" t="s">
        <v>491</v>
      </c>
      <c r="G62" s="465" t="s">
        <v>493</v>
      </c>
      <c r="H62" s="56"/>
      <c r="I62" s="56"/>
      <c r="J62" s="509"/>
      <c r="K62" s="973">
        <f>'16_2'!AE26</f>
        <v>0</v>
      </c>
      <c r="L62" s="973"/>
      <c r="M62" s="973"/>
      <c r="N62" s="973"/>
      <c r="O62" s="973"/>
      <c r="P62" s="973"/>
      <c r="Q62" s="59"/>
      <c r="R62" s="503" t="s">
        <v>507</v>
      </c>
      <c r="S62" s="465" t="s">
        <v>497</v>
      </c>
      <c r="T62" s="56"/>
      <c r="U62" s="56"/>
      <c r="V62" s="509"/>
      <c r="W62" s="973">
        <f>'16_2'!AN31</f>
        <v>0</v>
      </c>
      <c r="X62" s="973"/>
      <c r="Y62" s="973"/>
      <c r="Z62" s="973"/>
      <c r="AA62" s="973"/>
      <c r="AB62" s="973"/>
      <c r="AC62" s="59"/>
      <c r="AD62" s="503" t="s">
        <v>511</v>
      </c>
      <c r="AE62" s="464" t="s">
        <v>498</v>
      </c>
      <c r="AF62" s="56"/>
      <c r="AG62" s="56"/>
      <c r="AH62" s="509"/>
      <c r="AI62" s="1101">
        <f>'16_2'!AN35</f>
        <v>0</v>
      </c>
      <c r="AJ62" s="1102"/>
      <c r="AK62" s="1102"/>
      <c r="AL62" s="1102"/>
      <c r="AM62" s="1102"/>
      <c r="AN62" s="1103"/>
      <c r="AO62" s="521"/>
      <c r="AP62" s="477"/>
      <c r="AQ62" s="477"/>
      <c r="AR62" s="477"/>
      <c r="AS62" s="477"/>
      <c r="AT62" s="477"/>
      <c r="AU62" s="476"/>
      <c r="AV62" s="476"/>
      <c r="AW62" s="476"/>
      <c r="AX62" s="56"/>
      <c r="AY62" s="56"/>
    </row>
    <row r="63" spans="1:57" s="57" customFormat="1" ht="6" customHeight="1">
      <c r="A63" s="56"/>
      <c r="B63" s="56"/>
      <c r="C63" s="1120"/>
      <c r="D63" s="1121"/>
      <c r="E63" s="503"/>
      <c r="F63" s="397"/>
      <c r="G63" s="56"/>
      <c r="H63" s="56"/>
      <c r="I63" s="56"/>
      <c r="J63" s="397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397"/>
      <c r="W63" s="56"/>
      <c r="X63" s="56"/>
      <c r="Y63" s="56"/>
      <c r="Z63" s="56"/>
      <c r="AA63" s="56"/>
      <c r="AB63" s="56"/>
      <c r="AC63" s="56"/>
      <c r="AD63" s="511"/>
      <c r="AE63" s="205"/>
      <c r="AF63" s="56"/>
      <c r="AG63" s="56"/>
      <c r="AH63" s="397"/>
      <c r="AI63" s="56"/>
      <c r="AJ63" s="56"/>
      <c r="AK63" s="56"/>
      <c r="AL63" s="56"/>
      <c r="AM63" s="56"/>
      <c r="AN63" s="56"/>
      <c r="AO63" s="522"/>
      <c r="AP63" s="517"/>
      <c r="AQ63" s="518"/>
      <c r="AR63" s="518"/>
      <c r="AS63" s="519"/>
      <c r="AT63" s="517"/>
      <c r="AU63" s="517"/>
      <c r="AV63" s="517"/>
      <c r="AW63" s="517"/>
      <c r="AX63" s="56"/>
      <c r="AY63" s="59"/>
      <c r="AZ63" s="59"/>
      <c r="BA63" s="59"/>
      <c r="BB63" s="59"/>
      <c r="BC63" s="59"/>
      <c r="BD63" s="59"/>
      <c r="BE63" s="59"/>
    </row>
    <row r="64" spans="1:57" s="57" customFormat="1" ht="15" customHeight="1">
      <c r="A64" s="56"/>
      <c r="B64" s="56"/>
      <c r="C64" s="1120"/>
      <c r="D64" s="1121"/>
      <c r="E64" s="503"/>
      <c r="F64" s="500" t="s">
        <v>502</v>
      </c>
      <c r="G64" s="499" t="s">
        <v>503</v>
      </c>
      <c r="H64" s="499"/>
      <c r="I64" s="396"/>
      <c r="J64" s="396"/>
      <c r="K64" s="396"/>
      <c r="L64" s="396"/>
      <c r="M64" s="396"/>
      <c r="N64" s="396"/>
      <c r="O64" s="396"/>
      <c r="P64" s="396"/>
      <c r="Q64" s="396"/>
      <c r="R64" s="396"/>
      <c r="S64" s="396"/>
      <c r="T64" s="396"/>
      <c r="U64" s="396"/>
      <c r="V64" s="396"/>
      <c r="W64" s="396"/>
      <c r="X64" s="396"/>
      <c r="Y64" s="396"/>
      <c r="Z64" s="396"/>
      <c r="AA64" s="396"/>
      <c r="AB64" s="396"/>
      <c r="AC64" s="396"/>
      <c r="AD64" s="396"/>
      <c r="AE64" s="396"/>
      <c r="AF64" s="396"/>
      <c r="AG64" s="396"/>
      <c r="AH64" s="396"/>
      <c r="AI64" s="396"/>
      <c r="AJ64" s="396"/>
      <c r="AK64" s="396"/>
      <c r="AL64" s="396"/>
      <c r="AM64" s="396"/>
      <c r="AN64" s="396"/>
      <c r="AO64" s="500" t="s">
        <v>512</v>
      </c>
      <c r="AP64" s="396"/>
      <c r="AQ64" s="1132">
        <f>'16_2'!AP27+'16_2'!AP29</f>
        <v>37200</v>
      </c>
      <c r="AR64" s="1132"/>
      <c r="AS64" s="1132"/>
      <c r="AT64" s="1132"/>
      <c r="AU64" s="1132"/>
      <c r="AV64" s="1132"/>
      <c r="AW64" s="1133"/>
      <c r="AX64" s="56"/>
      <c r="AY64" s="56"/>
      <c r="AZ64" s="56"/>
      <c r="BA64" s="56"/>
      <c r="BB64" s="56"/>
    </row>
    <row r="65" spans="1:57" s="57" customFormat="1" ht="6" customHeight="1">
      <c r="A65" s="56"/>
      <c r="B65" s="56"/>
      <c r="C65" s="1120"/>
      <c r="D65" s="1121"/>
      <c r="E65" s="512"/>
      <c r="F65" s="49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371"/>
      <c r="AO65" s="496"/>
      <c r="AP65" s="375"/>
      <c r="AQ65" s="56"/>
      <c r="AR65" s="56"/>
      <c r="AS65" s="56"/>
      <c r="AT65" s="56"/>
      <c r="AU65" s="56"/>
      <c r="AV65" s="59"/>
      <c r="AW65" s="509"/>
      <c r="AX65" s="59"/>
      <c r="AY65" s="59"/>
      <c r="AZ65" s="59"/>
      <c r="BA65" s="59"/>
      <c r="BB65" s="59"/>
    </row>
    <row r="66" spans="1:57" s="57" customFormat="1" ht="15" customHeight="1">
      <c r="A66" s="56"/>
      <c r="B66" s="56"/>
      <c r="C66" s="1120"/>
      <c r="D66" s="1121"/>
      <c r="E66" s="500">
        <v>5</v>
      </c>
      <c r="F66" s="473"/>
      <c r="G66" s="499" t="s">
        <v>513</v>
      </c>
      <c r="H66" s="396"/>
      <c r="I66" s="396"/>
      <c r="J66" s="396"/>
      <c r="K66" s="396"/>
      <c r="L66" s="396"/>
      <c r="M66" s="396"/>
      <c r="N66" s="396"/>
      <c r="O66" s="396"/>
      <c r="P66" s="396"/>
      <c r="Q66" s="396"/>
      <c r="R66" s="396"/>
      <c r="S66" s="396"/>
      <c r="T66" s="396"/>
      <c r="U66" s="396"/>
      <c r="V66" s="396"/>
      <c r="W66" s="396"/>
      <c r="X66" s="396"/>
      <c r="Y66" s="396"/>
      <c r="Z66" s="396"/>
      <c r="AA66" s="396"/>
      <c r="AB66" s="396"/>
      <c r="AC66" s="396"/>
      <c r="AD66" s="396"/>
      <c r="AE66" s="396"/>
      <c r="AF66" s="396"/>
      <c r="AG66" s="396"/>
      <c r="AH66" s="396"/>
      <c r="AI66" s="396"/>
      <c r="AJ66" s="396"/>
      <c r="AK66" s="396"/>
      <c r="AL66" s="396"/>
      <c r="AM66" s="396"/>
      <c r="AN66" s="396"/>
      <c r="AO66" s="500">
        <f>E66</f>
        <v>5</v>
      </c>
      <c r="AP66" s="396"/>
      <c r="AQ66" s="1132">
        <f>AQ52-AQ64</f>
        <v>83555</v>
      </c>
      <c r="AR66" s="1132"/>
      <c r="AS66" s="1132"/>
      <c r="AT66" s="1132"/>
      <c r="AU66" s="1132"/>
      <c r="AV66" s="1132"/>
      <c r="AW66" s="1133"/>
      <c r="AX66" s="56"/>
      <c r="AY66" s="56"/>
      <c r="AZ66" s="56"/>
      <c r="BA66" s="56"/>
      <c r="BB66" s="56"/>
    </row>
    <row r="67" spans="1:57" s="57" customFormat="1" ht="6" customHeight="1">
      <c r="A67" s="56"/>
      <c r="B67" s="56"/>
      <c r="C67" s="1120"/>
      <c r="D67" s="1121"/>
      <c r="E67" s="498"/>
      <c r="F67" s="401"/>
      <c r="G67" s="394"/>
      <c r="H67" s="394"/>
      <c r="I67" s="394"/>
      <c r="J67" s="394"/>
      <c r="K67" s="394"/>
      <c r="L67" s="394"/>
      <c r="M67" s="394"/>
      <c r="N67" s="394"/>
      <c r="O67" s="394"/>
      <c r="P67" s="394"/>
      <c r="Q67" s="394"/>
      <c r="R67" s="394"/>
      <c r="S67" s="394"/>
      <c r="T67" s="394"/>
      <c r="U67" s="394"/>
      <c r="V67" s="394"/>
      <c r="W67" s="394"/>
      <c r="X67" s="394"/>
      <c r="Y67" s="394"/>
      <c r="Z67" s="394"/>
      <c r="AA67" s="394"/>
      <c r="AB67" s="394"/>
      <c r="AC67" s="394"/>
      <c r="AD67" s="394"/>
      <c r="AE67" s="394"/>
      <c r="AF67" s="394"/>
      <c r="AG67" s="394"/>
      <c r="AH67" s="394"/>
      <c r="AI67" s="394"/>
      <c r="AJ67" s="394"/>
      <c r="AK67" s="394"/>
      <c r="AL67" s="394"/>
      <c r="AM67" s="394"/>
      <c r="AN67" s="394"/>
      <c r="AO67" s="485"/>
      <c r="AP67" s="394"/>
      <c r="AQ67" s="401"/>
      <c r="AR67" s="401"/>
      <c r="AS67" s="377"/>
      <c r="AT67" s="394"/>
      <c r="AU67" s="394"/>
      <c r="AV67" s="394"/>
      <c r="AW67" s="489"/>
      <c r="AX67" s="56"/>
      <c r="AY67" s="59"/>
      <c r="AZ67" s="59"/>
      <c r="BA67" s="59"/>
      <c r="BB67" s="59"/>
      <c r="BC67" s="59"/>
      <c r="BD67" s="59"/>
      <c r="BE67" s="59"/>
    </row>
    <row r="68" spans="1:57" s="57" customFormat="1" ht="15" customHeight="1">
      <c r="A68" s="56"/>
      <c r="B68" s="56"/>
      <c r="C68" s="1120"/>
      <c r="D68" s="1121"/>
      <c r="E68" s="500">
        <v>6</v>
      </c>
      <c r="F68" s="473"/>
      <c r="G68" s="499" t="s">
        <v>514</v>
      </c>
      <c r="H68" s="396"/>
      <c r="I68" s="396"/>
      <c r="J68" s="396"/>
      <c r="K68" s="396"/>
      <c r="L68" s="396"/>
      <c r="M68" s="396"/>
      <c r="N68" s="396"/>
      <c r="O68" s="396"/>
      <c r="P68" s="396"/>
      <c r="Q68" s="396"/>
      <c r="R68" s="396"/>
      <c r="S68" s="396"/>
      <c r="T68" s="396"/>
      <c r="U68" s="396"/>
      <c r="V68" s="396"/>
      <c r="W68" s="396"/>
      <c r="X68" s="396"/>
      <c r="Y68" s="396"/>
      <c r="Z68" s="396"/>
      <c r="AA68" s="396"/>
      <c r="AB68" s="396"/>
      <c r="AC68" s="396"/>
      <c r="AD68" s="396"/>
      <c r="AE68" s="396"/>
      <c r="AF68" s="396"/>
      <c r="AG68" s="396"/>
      <c r="AH68" s="396"/>
      <c r="AI68" s="396"/>
      <c r="AJ68" s="396"/>
      <c r="AK68" s="396"/>
      <c r="AL68" s="396"/>
      <c r="AM68" s="396"/>
      <c r="AN68" s="396"/>
      <c r="AO68" s="500">
        <f>E68</f>
        <v>6</v>
      </c>
      <c r="AP68" s="396"/>
      <c r="AQ68" s="1096">
        <f>'16_1'!AI78</f>
        <v>0</v>
      </c>
      <c r="AR68" s="1096"/>
      <c r="AS68" s="1096"/>
      <c r="AT68" s="1096"/>
      <c r="AU68" s="1096"/>
      <c r="AV68" s="1096"/>
      <c r="AW68" s="1097"/>
      <c r="AX68" s="56"/>
      <c r="AY68" s="56"/>
      <c r="AZ68" s="56"/>
      <c r="BA68" s="56"/>
      <c r="BB68" s="56"/>
    </row>
    <row r="69" spans="1:57" s="57" customFormat="1" ht="6" customHeight="1">
      <c r="A69" s="56"/>
      <c r="B69" s="56"/>
      <c r="C69" s="1120"/>
      <c r="D69" s="1121"/>
      <c r="E69" s="498"/>
      <c r="F69" s="401"/>
      <c r="G69" s="394"/>
      <c r="H69" s="394"/>
      <c r="I69" s="394"/>
      <c r="J69" s="394"/>
      <c r="K69" s="394"/>
      <c r="L69" s="394"/>
      <c r="M69" s="394"/>
      <c r="N69" s="394"/>
      <c r="O69" s="394"/>
      <c r="P69" s="394"/>
      <c r="Q69" s="394"/>
      <c r="R69" s="394"/>
      <c r="S69" s="394"/>
      <c r="T69" s="394"/>
      <c r="U69" s="394"/>
      <c r="V69" s="394"/>
      <c r="W69" s="394"/>
      <c r="X69" s="394"/>
      <c r="Y69" s="394"/>
      <c r="Z69" s="394"/>
      <c r="AA69" s="394"/>
      <c r="AB69" s="394"/>
      <c r="AC69" s="394"/>
      <c r="AD69" s="394"/>
      <c r="AE69" s="394"/>
      <c r="AF69" s="394"/>
      <c r="AG69" s="394"/>
      <c r="AH69" s="394"/>
      <c r="AI69" s="394"/>
      <c r="AJ69" s="394"/>
      <c r="AK69" s="394"/>
      <c r="AL69" s="394"/>
      <c r="AM69" s="394"/>
      <c r="AN69" s="394"/>
      <c r="AO69" s="485"/>
      <c r="AP69" s="394"/>
      <c r="AQ69" s="401"/>
      <c r="AR69" s="401"/>
      <c r="AS69" s="377"/>
      <c r="AT69" s="394"/>
      <c r="AU69" s="394"/>
      <c r="AV69" s="394"/>
      <c r="AW69" s="489"/>
      <c r="AX69" s="56"/>
      <c r="AY69" s="59"/>
      <c r="AZ69" s="59"/>
      <c r="BA69" s="59"/>
      <c r="BB69" s="59"/>
      <c r="BC69" s="59"/>
      <c r="BD69" s="59"/>
      <c r="BE69" s="59"/>
    </row>
    <row r="70" spans="1:57" s="57" customFormat="1" ht="15" customHeight="1">
      <c r="A70" s="56"/>
      <c r="B70" s="56"/>
      <c r="C70" s="1120"/>
      <c r="D70" s="1121"/>
      <c r="E70" s="500">
        <v>7</v>
      </c>
      <c r="F70" s="473"/>
      <c r="G70" s="514" t="s">
        <v>515</v>
      </c>
      <c r="H70" s="396"/>
      <c r="I70" s="396"/>
      <c r="J70" s="396"/>
      <c r="K70" s="396"/>
      <c r="L70" s="396"/>
      <c r="M70" s="396"/>
      <c r="N70" s="396"/>
      <c r="O70" s="396"/>
      <c r="P70" s="396"/>
      <c r="Q70" s="396"/>
      <c r="R70" s="396"/>
      <c r="S70" s="396"/>
      <c r="T70" s="396"/>
      <c r="U70" s="396"/>
      <c r="V70" s="396"/>
      <c r="W70" s="396"/>
      <c r="X70" s="396"/>
      <c r="Y70" s="396"/>
      <c r="Z70" s="396"/>
      <c r="AA70" s="396"/>
      <c r="AB70" s="396"/>
      <c r="AC70" s="396"/>
      <c r="AD70" s="396"/>
      <c r="AE70" s="396"/>
      <c r="AF70" s="396"/>
      <c r="AG70" s="396"/>
      <c r="AH70" s="396"/>
      <c r="AI70" s="396"/>
      <c r="AJ70" s="396"/>
      <c r="AK70" s="396"/>
      <c r="AL70" s="396"/>
      <c r="AM70" s="396"/>
      <c r="AN70" s="396"/>
      <c r="AO70" s="500">
        <f>E70</f>
        <v>7</v>
      </c>
      <c r="AP70" s="396"/>
      <c r="AQ70" s="1132">
        <f>AQ66+AQ68</f>
        <v>83555</v>
      </c>
      <c r="AR70" s="1132"/>
      <c r="AS70" s="1132"/>
      <c r="AT70" s="1132"/>
      <c r="AU70" s="1132"/>
      <c r="AV70" s="1132"/>
      <c r="AW70" s="1133"/>
      <c r="AX70" s="56"/>
      <c r="AY70" s="56"/>
      <c r="AZ70" s="56"/>
      <c r="BA70" s="56"/>
      <c r="BB70" s="56"/>
    </row>
    <row r="71" spans="1:57" s="57" customFormat="1" ht="6" customHeight="1">
      <c r="A71" s="56"/>
      <c r="B71" s="56"/>
      <c r="C71" s="577"/>
      <c r="D71" s="420"/>
      <c r="E71" s="498"/>
      <c r="F71" s="401"/>
      <c r="G71" s="394"/>
      <c r="H71" s="394"/>
      <c r="I71" s="394"/>
      <c r="J71" s="394"/>
      <c r="K71" s="394"/>
      <c r="L71" s="394"/>
      <c r="M71" s="394"/>
      <c r="N71" s="394"/>
      <c r="O71" s="394"/>
      <c r="P71" s="394"/>
      <c r="Q71" s="394"/>
      <c r="R71" s="394"/>
      <c r="S71" s="394"/>
      <c r="T71" s="394"/>
      <c r="U71" s="394"/>
      <c r="V71" s="394"/>
      <c r="W71" s="394"/>
      <c r="X71" s="394"/>
      <c r="Y71" s="394"/>
      <c r="Z71" s="394"/>
      <c r="AA71" s="394"/>
      <c r="AB71" s="394"/>
      <c r="AC71" s="394"/>
      <c r="AD71" s="394"/>
      <c r="AE71" s="394"/>
      <c r="AF71" s="394"/>
      <c r="AG71" s="394"/>
      <c r="AH71" s="394"/>
      <c r="AI71" s="394"/>
      <c r="AJ71" s="394"/>
      <c r="AK71" s="394"/>
      <c r="AL71" s="394"/>
      <c r="AM71" s="394"/>
      <c r="AN71" s="394"/>
      <c r="AO71" s="485"/>
      <c r="AP71" s="394"/>
      <c r="AQ71" s="401"/>
      <c r="AR71" s="401"/>
      <c r="AS71" s="377"/>
      <c r="AT71" s="394"/>
      <c r="AU71" s="394"/>
      <c r="AV71" s="394"/>
      <c r="AW71" s="489"/>
      <c r="AX71" s="56"/>
      <c r="AY71" s="59"/>
      <c r="AZ71" s="59"/>
      <c r="BA71" s="59"/>
      <c r="BB71" s="59"/>
      <c r="BC71" s="59"/>
      <c r="BD71" s="59"/>
      <c r="BE71" s="59"/>
    </row>
    <row r="72" spans="1:57" s="57" customFormat="1" ht="15" customHeight="1">
      <c r="A72" s="56"/>
      <c r="B72" s="56"/>
      <c r="C72" s="1118" t="s">
        <v>450</v>
      </c>
      <c r="D72" s="1119"/>
      <c r="E72" s="500">
        <v>8</v>
      </c>
      <c r="F72" s="500" t="s">
        <v>328</v>
      </c>
      <c r="G72" s="505"/>
      <c r="H72" s="499" t="s">
        <v>516</v>
      </c>
      <c r="I72" s="396"/>
      <c r="J72" s="396"/>
      <c r="K72" s="396"/>
      <c r="L72" s="396"/>
      <c r="M72" s="396"/>
      <c r="N72" s="396"/>
      <c r="O72" s="396"/>
      <c r="P72" s="396"/>
      <c r="Q72" s="396"/>
      <c r="R72" s="396"/>
      <c r="S72" s="396"/>
      <c r="T72" s="396"/>
      <c r="U72" s="396"/>
      <c r="V72" s="396"/>
      <c r="W72" s="396"/>
      <c r="X72" s="396"/>
      <c r="Y72" s="396"/>
      <c r="Z72" s="396"/>
      <c r="AA72" s="396"/>
      <c r="AB72" s="396"/>
      <c r="AC72" s="396"/>
      <c r="AD72" s="396"/>
      <c r="AE72" s="396"/>
      <c r="AF72" s="396"/>
      <c r="AG72" s="396"/>
      <c r="AH72" s="396"/>
      <c r="AI72" s="396"/>
      <c r="AJ72" s="396"/>
      <c r="AK72" s="396"/>
      <c r="AL72" s="396"/>
      <c r="AM72" s="396"/>
      <c r="AN72" s="396"/>
      <c r="AO72" s="500" t="s">
        <v>517</v>
      </c>
      <c r="AP72" s="396"/>
      <c r="AQ72" s="1096">
        <f>Calculation!V65</f>
        <v>0</v>
      </c>
      <c r="AR72" s="1096"/>
      <c r="AS72" s="1096"/>
      <c r="AT72" s="1096"/>
      <c r="AU72" s="1096"/>
      <c r="AV72" s="1096"/>
      <c r="AW72" s="1097"/>
      <c r="AX72" s="56"/>
      <c r="AY72" s="56"/>
      <c r="AZ72" s="56"/>
      <c r="BA72" s="56"/>
      <c r="BB72" s="56"/>
    </row>
    <row r="73" spans="1:57" s="57" customFormat="1" ht="6" customHeight="1">
      <c r="A73" s="56"/>
      <c r="B73" s="56"/>
      <c r="C73" s="1120"/>
      <c r="D73" s="1121"/>
      <c r="E73" s="498"/>
      <c r="F73" s="501"/>
      <c r="G73" s="394"/>
      <c r="H73" s="394"/>
      <c r="I73" s="394"/>
      <c r="J73" s="394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4"/>
      <c r="X73" s="394"/>
      <c r="Y73" s="394"/>
      <c r="Z73" s="394"/>
      <c r="AA73" s="394"/>
      <c r="AB73" s="394"/>
      <c r="AC73" s="394"/>
      <c r="AD73" s="394"/>
      <c r="AE73" s="394"/>
      <c r="AF73" s="394"/>
      <c r="AG73" s="394"/>
      <c r="AH73" s="394"/>
      <c r="AI73" s="394"/>
      <c r="AJ73" s="394"/>
      <c r="AK73" s="394"/>
      <c r="AL73" s="394"/>
      <c r="AM73" s="394"/>
      <c r="AN73" s="394"/>
      <c r="AO73" s="485"/>
      <c r="AP73" s="394"/>
      <c r="AQ73" s="643"/>
      <c r="AR73" s="643"/>
      <c r="AS73" s="644"/>
      <c r="AT73" s="639"/>
      <c r="AU73" s="639"/>
      <c r="AV73" s="639"/>
      <c r="AW73" s="640"/>
      <c r="AX73" s="56"/>
      <c r="AY73" s="59"/>
      <c r="AZ73" s="59"/>
      <c r="BA73" s="59"/>
      <c r="BB73" s="59"/>
      <c r="BC73" s="59"/>
      <c r="BD73" s="59"/>
      <c r="BE73" s="59"/>
    </row>
    <row r="74" spans="1:57" s="57" customFormat="1" ht="15" customHeight="1">
      <c r="A74" s="56"/>
      <c r="B74" s="56"/>
      <c r="C74" s="1120"/>
      <c r="D74" s="1121"/>
      <c r="E74" s="500"/>
      <c r="F74" s="500" t="s">
        <v>326</v>
      </c>
      <c r="G74" s="505"/>
      <c r="H74" s="499" t="s">
        <v>518</v>
      </c>
      <c r="I74" s="396"/>
      <c r="J74" s="396"/>
      <c r="K74" s="396"/>
      <c r="L74" s="396"/>
      <c r="M74" s="396"/>
      <c r="N74" s="396"/>
      <c r="O74" s="396"/>
      <c r="P74" s="396"/>
      <c r="Q74" s="396"/>
      <c r="R74" s="396"/>
      <c r="S74" s="396"/>
      <c r="T74" s="396"/>
      <c r="U74" s="396"/>
      <c r="V74" s="396"/>
      <c r="W74" s="396"/>
      <c r="X74" s="396"/>
      <c r="Y74" s="396"/>
      <c r="Z74" s="396"/>
      <c r="AA74" s="396"/>
      <c r="AB74" s="396"/>
      <c r="AC74" s="396"/>
      <c r="AD74" s="396"/>
      <c r="AE74" s="396"/>
      <c r="AF74" s="396"/>
      <c r="AG74" s="396"/>
      <c r="AH74" s="396"/>
      <c r="AI74" s="396"/>
      <c r="AJ74" s="396"/>
      <c r="AK74" s="396"/>
      <c r="AL74" s="396"/>
      <c r="AM74" s="396"/>
      <c r="AN74" s="396"/>
      <c r="AO74" s="500" t="s">
        <v>517</v>
      </c>
      <c r="AP74" s="396"/>
      <c r="AQ74" s="1096">
        <f>'16_1'!AI84</f>
        <v>0</v>
      </c>
      <c r="AR74" s="1096"/>
      <c r="AS74" s="1096"/>
      <c r="AT74" s="1096"/>
      <c r="AU74" s="1096"/>
      <c r="AV74" s="1096"/>
      <c r="AW74" s="1097"/>
      <c r="AX74" s="56"/>
      <c r="AY74" s="56"/>
      <c r="AZ74" s="56"/>
      <c r="BA74" s="56"/>
      <c r="BB74" s="56"/>
    </row>
    <row r="75" spans="1:57" s="57" customFormat="1" ht="6" customHeight="1">
      <c r="A75" s="56"/>
      <c r="B75" s="56"/>
      <c r="C75" s="1120"/>
      <c r="D75" s="1121"/>
      <c r="E75" s="503"/>
      <c r="F75" s="511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485"/>
      <c r="AP75" s="56"/>
      <c r="AQ75" s="371"/>
      <c r="AR75" s="371"/>
      <c r="AS75" s="375"/>
      <c r="AT75" s="56"/>
      <c r="AU75" s="56"/>
      <c r="AV75" s="56"/>
      <c r="AW75" s="397"/>
      <c r="AX75" s="56"/>
      <c r="AY75" s="59"/>
      <c r="AZ75" s="59"/>
      <c r="BA75" s="59"/>
      <c r="BB75" s="59"/>
      <c r="BC75" s="59"/>
      <c r="BD75" s="59"/>
      <c r="BE75" s="59"/>
    </row>
    <row r="76" spans="1:57" s="57" customFormat="1" ht="15" customHeight="1">
      <c r="A76" s="56"/>
      <c r="B76" s="56"/>
      <c r="C76" s="1120"/>
      <c r="D76" s="1121"/>
      <c r="E76" s="500">
        <v>9</v>
      </c>
      <c r="F76" s="500" t="s">
        <v>328</v>
      </c>
      <c r="G76" s="505"/>
      <c r="H76" s="499" t="s">
        <v>519</v>
      </c>
      <c r="I76" s="396"/>
      <c r="J76" s="396"/>
      <c r="K76" s="396"/>
      <c r="L76" s="396"/>
      <c r="M76" s="396"/>
      <c r="N76" s="396"/>
      <c r="O76" s="396"/>
      <c r="P76" s="396"/>
      <c r="Q76" s="396"/>
      <c r="R76" s="396"/>
      <c r="S76" s="396"/>
      <c r="T76" s="396"/>
      <c r="U76" s="396"/>
      <c r="V76" s="396"/>
      <c r="W76" s="396"/>
      <c r="X76" s="396"/>
      <c r="Y76" s="396"/>
      <c r="Z76" s="396"/>
      <c r="AA76" s="396"/>
      <c r="AB76" s="396"/>
      <c r="AC76" s="396"/>
      <c r="AD76" s="500" t="s">
        <v>520</v>
      </c>
      <c r="AE76" s="396"/>
      <c r="AF76" s="1132">
        <f>AQ72-AQ74</f>
        <v>0</v>
      </c>
      <c r="AG76" s="1132"/>
      <c r="AH76" s="1132"/>
      <c r="AI76" s="1132"/>
      <c r="AJ76" s="1132"/>
      <c r="AK76" s="1132"/>
      <c r="AL76" s="1132"/>
      <c r="AM76" s="505"/>
      <c r="AN76" s="508"/>
      <c r="AO76" s="515"/>
      <c r="AP76" s="516"/>
      <c r="AQ76" s="1098"/>
      <c r="AR76" s="1098"/>
      <c r="AS76" s="1098"/>
      <c r="AT76" s="1098"/>
      <c r="AU76" s="1098"/>
      <c r="AV76" s="1098"/>
      <c r="AW76" s="1098"/>
      <c r="AX76" s="56"/>
      <c r="AY76" s="56"/>
      <c r="AZ76" s="56"/>
      <c r="BA76" s="56"/>
      <c r="BB76" s="56"/>
    </row>
    <row r="77" spans="1:57" s="57" customFormat="1" ht="6" customHeight="1">
      <c r="A77" s="56"/>
      <c r="B77" s="56"/>
      <c r="C77" s="1120"/>
      <c r="D77" s="1121"/>
      <c r="E77" s="498"/>
      <c r="F77" s="485"/>
      <c r="G77" s="394"/>
      <c r="H77" s="394"/>
      <c r="I77" s="394"/>
      <c r="J77" s="394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4"/>
      <c r="AD77" s="485"/>
      <c r="AE77" s="394"/>
      <c r="AF77" s="394"/>
      <c r="AG77" s="394"/>
      <c r="AH77" s="394"/>
      <c r="AI77" s="394"/>
      <c r="AJ77" s="394"/>
      <c r="AK77" s="394"/>
      <c r="AL77" s="394"/>
      <c r="AM77" s="394"/>
      <c r="AN77" s="489"/>
      <c r="AO77" s="476"/>
      <c r="AP77" s="476"/>
      <c r="AQ77" s="479"/>
      <c r="AR77" s="479"/>
      <c r="AS77" s="480"/>
      <c r="AT77" s="476"/>
      <c r="AU77" s="476"/>
      <c r="AV77" s="476"/>
      <c r="AW77" s="476"/>
      <c r="AX77" s="56"/>
      <c r="AY77" s="59"/>
      <c r="AZ77" s="59"/>
      <c r="BA77" s="59"/>
      <c r="BB77" s="59"/>
      <c r="BC77" s="59"/>
      <c r="BD77" s="59"/>
      <c r="BE77" s="59"/>
    </row>
    <row r="78" spans="1:57" s="57" customFormat="1" ht="15" customHeight="1">
      <c r="A78" s="56"/>
      <c r="B78" s="56"/>
      <c r="C78" s="1120"/>
      <c r="D78" s="1121"/>
      <c r="E78" s="503"/>
      <c r="F78" s="500" t="s">
        <v>326</v>
      </c>
      <c r="G78" s="505"/>
      <c r="H78" s="499" t="s">
        <v>521</v>
      </c>
      <c r="I78" s="396"/>
      <c r="J78" s="396"/>
      <c r="K78" s="396"/>
      <c r="L78" s="396"/>
      <c r="M78" s="396"/>
      <c r="N78" s="396"/>
      <c r="O78" s="396"/>
      <c r="P78" s="396"/>
      <c r="Q78" s="396"/>
      <c r="R78" s="396"/>
      <c r="S78" s="396"/>
      <c r="T78" s="396"/>
      <c r="U78" s="396"/>
      <c r="V78" s="396"/>
      <c r="W78" s="396"/>
      <c r="X78" s="396"/>
      <c r="Y78" s="396"/>
      <c r="Z78" s="396"/>
      <c r="AA78" s="396"/>
      <c r="AB78" s="396"/>
      <c r="AC78" s="396"/>
      <c r="AD78" s="500" t="s">
        <v>522</v>
      </c>
      <c r="AE78" s="396"/>
      <c r="AF78" s="1132">
        <v>0</v>
      </c>
      <c r="AG78" s="1132"/>
      <c r="AH78" s="1132"/>
      <c r="AI78" s="1132"/>
      <c r="AJ78" s="1132"/>
      <c r="AK78" s="1132"/>
      <c r="AL78" s="1132"/>
      <c r="AM78" s="505"/>
      <c r="AN78" s="508"/>
      <c r="AO78" s="481"/>
      <c r="AP78" s="476"/>
      <c r="AQ78" s="1134"/>
      <c r="AR78" s="1134"/>
      <c r="AS78" s="1134"/>
      <c r="AT78" s="1134"/>
      <c r="AU78" s="1134"/>
      <c r="AV78" s="1134"/>
      <c r="AW78" s="1134"/>
      <c r="AX78" s="56"/>
      <c r="AY78" s="56"/>
      <c r="AZ78" s="56"/>
      <c r="BA78" s="56"/>
      <c r="BB78" s="56"/>
    </row>
    <row r="79" spans="1:57" s="57" customFormat="1" ht="6" customHeight="1">
      <c r="A79" s="56"/>
      <c r="B79" s="56"/>
      <c r="C79" s="1120"/>
      <c r="D79" s="1121"/>
      <c r="E79" s="503"/>
      <c r="F79" s="485"/>
      <c r="G79" s="394"/>
      <c r="H79" s="394"/>
      <c r="I79" s="394"/>
      <c r="J79" s="394"/>
      <c r="K79" s="394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4"/>
      <c r="AD79" s="485"/>
      <c r="AE79" s="394"/>
      <c r="AF79" s="394"/>
      <c r="AG79" s="394"/>
      <c r="AH79" s="394"/>
      <c r="AI79" s="394"/>
      <c r="AJ79" s="394"/>
      <c r="AK79" s="394"/>
      <c r="AL79" s="394"/>
      <c r="AM79" s="394"/>
      <c r="AN79" s="489"/>
      <c r="AO79" s="476"/>
      <c r="AP79" s="476"/>
      <c r="AQ79" s="479"/>
      <c r="AR79" s="479"/>
      <c r="AS79" s="480"/>
      <c r="AT79" s="476"/>
      <c r="AU79" s="476"/>
      <c r="AV79" s="476"/>
      <c r="AW79" s="476"/>
      <c r="AX79" s="56"/>
      <c r="AY79" s="59"/>
      <c r="AZ79" s="59"/>
      <c r="BA79" s="59"/>
      <c r="BB79" s="59"/>
      <c r="BC79" s="59"/>
      <c r="BD79" s="59"/>
      <c r="BE79" s="59"/>
    </row>
    <row r="80" spans="1:57" s="57" customFormat="1" ht="15" customHeight="1">
      <c r="A80" s="56"/>
      <c r="B80" s="56"/>
      <c r="C80" s="1120"/>
      <c r="D80" s="1121"/>
      <c r="E80" s="503"/>
      <c r="F80" s="500" t="s">
        <v>327</v>
      </c>
      <c r="G80" s="505"/>
      <c r="H80" s="499" t="s">
        <v>523</v>
      </c>
      <c r="I80" s="396"/>
      <c r="J80" s="396"/>
      <c r="K80" s="396"/>
      <c r="L80" s="396"/>
      <c r="M80" s="396"/>
      <c r="N80" s="396"/>
      <c r="O80" s="396"/>
      <c r="P80" s="396"/>
      <c r="Q80" s="396"/>
      <c r="R80" s="396"/>
      <c r="S80" s="396"/>
      <c r="T80" s="396"/>
      <c r="U80" s="396"/>
      <c r="V80" s="396"/>
      <c r="W80" s="396"/>
      <c r="X80" s="396"/>
      <c r="Y80" s="396"/>
      <c r="Z80" s="396"/>
      <c r="AA80" s="396"/>
      <c r="AB80" s="396"/>
      <c r="AC80" s="396"/>
      <c r="AD80" s="500" t="s">
        <v>536</v>
      </c>
      <c r="AE80" s="396"/>
      <c r="AF80" s="1132">
        <f>ROUND((AF76+AF78)*0.02,0)</f>
        <v>0</v>
      </c>
      <c r="AG80" s="1132"/>
      <c r="AH80" s="1132"/>
      <c r="AI80" s="1132"/>
      <c r="AJ80" s="1132"/>
      <c r="AK80" s="1132"/>
      <c r="AL80" s="1132"/>
      <c r="AM80" s="505"/>
      <c r="AN80" s="508"/>
      <c r="AO80" s="481"/>
      <c r="AP80" s="476"/>
      <c r="AQ80" s="1134"/>
      <c r="AR80" s="1134"/>
      <c r="AS80" s="1134"/>
      <c r="AT80" s="1134"/>
      <c r="AU80" s="1134"/>
      <c r="AV80" s="1134"/>
      <c r="AW80" s="1134"/>
      <c r="AX80" s="56"/>
      <c r="AY80" s="56"/>
      <c r="AZ80" s="56"/>
      <c r="BA80" s="56"/>
      <c r="BB80" s="56"/>
    </row>
    <row r="81" spans="1:57" s="57" customFormat="1" ht="6" customHeight="1">
      <c r="A81" s="56"/>
      <c r="B81" s="56"/>
      <c r="C81" s="1120"/>
      <c r="D81" s="1121"/>
      <c r="E81" s="503"/>
      <c r="F81" s="511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11"/>
      <c r="AE81" s="56"/>
      <c r="AF81" s="56"/>
      <c r="AG81" s="56"/>
      <c r="AH81" s="56"/>
      <c r="AI81" s="56"/>
      <c r="AJ81" s="56"/>
      <c r="AK81" s="56"/>
      <c r="AL81" s="56"/>
      <c r="AM81" s="56"/>
      <c r="AN81" s="397"/>
      <c r="AO81" s="476"/>
      <c r="AP81" s="476"/>
      <c r="AQ81" s="479"/>
      <c r="AR81" s="479"/>
      <c r="AS81" s="480"/>
      <c r="AT81" s="476"/>
      <c r="AU81" s="476"/>
      <c r="AV81" s="476"/>
      <c r="AW81" s="476"/>
      <c r="AX81" s="56"/>
      <c r="AY81" s="59"/>
      <c r="AZ81" s="59"/>
      <c r="BA81" s="59"/>
      <c r="BB81" s="59"/>
      <c r="BC81" s="59"/>
      <c r="BD81" s="59"/>
      <c r="BE81" s="59"/>
    </row>
    <row r="82" spans="1:57" s="57" customFormat="1" ht="15" customHeight="1">
      <c r="A82" s="56"/>
      <c r="B82" s="56"/>
      <c r="C82" s="1120"/>
      <c r="D82" s="1121"/>
      <c r="E82" s="503"/>
      <c r="F82" s="500" t="s">
        <v>491</v>
      </c>
      <c r="G82" s="505"/>
      <c r="H82" s="499" t="s">
        <v>524</v>
      </c>
      <c r="I82" s="396"/>
      <c r="J82" s="396"/>
      <c r="K82" s="396"/>
      <c r="L82" s="396"/>
      <c r="M82" s="396"/>
      <c r="N82" s="396"/>
      <c r="O82" s="396"/>
      <c r="P82" s="396"/>
      <c r="Q82" s="396"/>
      <c r="R82" s="396"/>
      <c r="S82" s="396"/>
      <c r="T82" s="396"/>
      <c r="U82" s="396"/>
      <c r="V82" s="396"/>
      <c r="W82" s="396"/>
      <c r="X82" s="396"/>
      <c r="Y82" s="396"/>
      <c r="Z82" s="396"/>
      <c r="AA82" s="396"/>
      <c r="AB82" s="396"/>
      <c r="AC82" s="396"/>
      <c r="AD82" s="473"/>
      <c r="AE82" s="396"/>
      <c r="AF82" s="505"/>
      <c r="AG82" s="505"/>
      <c r="AH82" s="505"/>
      <c r="AI82" s="505"/>
      <c r="AJ82" s="505"/>
      <c r="AK82" s="505"/>
      <c r="AL82" s="505"/>
      <c r="AM82" s="505"/>
      <c r="AN82" s="505"/>
      <c r="AO82" s="500" t="s">
        <v>537</v>
      </c>
      <c r="AP82" s="396"/>
      <c r="AQ82" s="1132">
        <f>AF76+AF78+AF80</f>
        <v>0</v>
      </c>
      <c r="AR82" s="1132"/>
      <c r="AS82" s="1132"/>
      <c r="AT82" s="1132"/>
      <c r="AU82" s="1132"/>
      <c r="AV82" s="1132"/>
      <c r="AW82" s="1133"/>
      <c r="AX82" s="56"/>
      <c r="AY82" s="56"/>
      <c r="AZ82" s="56"/>
      <c r="BA82" s="56"/>
      <c r="BB82" s="56"/>
    </row>
    <row r="83" spans="1:57" s="57" customFormat="1" ht="6" customHeight="1">
      <c r="A83" s="56"/>
      <c r="B83" s="56"/>
      <c r="C83" s="1120"/>
      <c r="D83" s="1121"/>
      <c r="E83" s="503"/>
      <c r="F83" s="511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394"/>
      <c r="AA83" s="394"/>
      <c r="AB83" s="394"/>
      <c r="AC83" s="394"/>
      <c r="AD83" s="394"/>
      <c r="AE83" s="394"/>
      <c r="AF83" s="394"/>
      <c r="AG83" s="394"/>
      <c r="AH83" s="394"/>
      <c r="AI83" s="394"/>
      <c r="AJ83" s="394"/>
      <c r="AK83" s="394"/>
      <c r="AL83" s="394"/>
      <c r="AM83" s="394"/>
      <c r="AN83" s="56"/>
      <c r="AO83" s="485"/>
      <c r="AP83" s="394"/>
      <c r="AQ83" s="401"/>
      <c r="AR83" s="401"/>
      <c r="AS83" s="377"/>
      <c r="AT83" s="394"/>
      <c r="AU83" s="394"/>
      <c r="AV83" s="394"/>
      <c r="AW83" s="489"/>
      <c r="AX83" s="56"/>
      <c r="AY83" s="59"/>
      <c r="AZ83" s="59"/>
      <c r="BA83" s="59"/>
      <c r="BB83" s="59"/>
      <c r="BC83" s="59"/>
      <c r="BD83" s="59"/>
      <c r="BE83" s="59"/>
    </row>
    <row r="84" spans="1:57" s="57" customFormat="1" ht="15" customHeight="1">
      <c r="A84" s="56"/>
      <c r="B84" s="56"/>
      <c r="C84" s="1120"/>
      <c r="D84" s="1121"/>
      <c r="E84" s="500">
        <v>10</v>
      </c>
      <c r="F84" s="473"/>
      <c r="G84" s="499" t="s">
        <v>525</v>
      </c>
      <c r="H84" s="499"/>
      <c r="I84" s="396"/>
      <c r="J84" s="396"/>
      <c r="K84" s="396"/>
      <c r="L84" s="396"/>
      <c r="M84" s="396"/>
      <c r="N84" s="396"/>
      <c r="O84" s="396"/>
      <c r="P84" s="396"/>
      <c r="Q84" s="396"/>
      <c r="R84" s="396"/>
      <c r="S84" s="396"/>
      <c r="T84" s="396"/>
      <c r="U84" s="396"/>
      <c r="V84" s="396"/>
      <c r="W84" s="396"/>
      <c r="X84" s="396"/>
      <c r="Y84" s="396"/>
      <c r="Z84" s="396"/>
      <c r="AA84" s="396"/>
      <c r="AB84" s="396"/>
      <c r="AC84" s="396"/>
      <c r="AD84" s="500">
        <v>10</v>
      </c>
      <c r="AE84" s="396"/>
      <c r="AF84" s="1096">
        <v>0</v>
      </c>
      <c r="AG84" s="1096"/>
      <c r="AH84" s="1096"/>
      <c r="AI84" s="1096"/>
      <c r="AJ84" s="1096"/>
      <c r="AK84" s="1096"/>
      <c r="AL84" s="1096"/>
      <c r="AM84" s="505"/>
      <c r="AN84" s="508"/>
      <c r="AO84" s="481"/>
      <c r="AP84" s="476"/>
      <c r="AQ84" s="1134"/>
      <c r="AR84" s="1134"/>
      <c r="AS84" s="1134"/>
      <c r="AT84" s="1134"/>
      <c r="AU84" s="1134"/>
      <c r="AV84" s="1134"/>
      <c r="AW84" s="1134"/>
      <c r="AX84" s="56"/>
      <c r="AY84" s="56"/>
      <c r="AZ84" s="56"/>
      <c r="BA84" s="56"/>
      <c r="BB84" s="56"/>
    </row>
    <row r="85" spans="1:57" s="57" customFormat="1" ht="6" customHeight="1">
      <c r="A85" s="56"/>
      <c r="B85" s="56"/>
      <c r="C85" s="1120"/>
      <c r="D85" s="1121"/>
      <c r="E85" s="498"/>
      <c r="F85" s="394"/>
      <c r="G85" s="394"/>
      <c r="H85" s="394"/>
      <c r="I85" s="394"/>
      <c r="J85" s="394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4"/>
      <c r="AD85" s="485"/>
      <c r="AE85" s="394"/>
      <c r="AF85" s="639"/>
      <c r="AG85" s="639"/>
      <c r="AH85" s="639"/>
      <c r="AI85" s="639"/>
      <c r="AJ85" s="639"/>
      <c r="AK85" s="639"/>
      <c r="AL85" s="639"/>
      <c r="AM85" s="394"/>
      <c r="AN85" s="489"/>
      <c r="AO85" s="476"/>
      <c r="AP85" s="476"/>
      <c r="AQ85" s="479"/>
      <c r="AR85" s="479"/>
      <c r="AS85" s="480"/>
      <c r="AT85" s="476"/>
      <c r="AU85" s="476"/>
      <c r="AV85" s="476"/>
      <c r="AW85" s="476"/>
      <c r="AX85" s="56"/>
      <c r="AY85" s="59"/>
      <c r="AZ85" s="59"/>
      <c r="BA85" s="59"/>
      <c r="BB85" s="59"/>
      <c r="BC85" s="59"/>
      <c r="BD85" s="59"/>
      <c r="BE85" s="59"/>
    </row>
    <row r="86" spans="1:57" s="57" customFormat="1" ht="15" customHeight="1">
      <c r="A86" s="56"/>
      <c r="B86" s="56"/>
      <c r="C86" s="1120"/>
      <c r="D86" s="1121"/>
      <c r="E86" s="500">
        <v>11</v>
      </c>
      <c r="F86" s="473"/>
      <c r="G86" s="499" t="s">
        <v>527</v>
      </c>
      <c r="H86" s="499"/>
      <c r="I86" s="396"/>
      <c r="J86" s="396"/>
      <c r="K86" s="396"/>
      <c r="L86" s="396"/>
      <c r="M86" s="396"/>
      <c r="N86" s="396"/>
      <c r="O86" s="396"/>
      <c r="P86" s="396"/>
      <c r="Q86" s="396"/>
      <c r="R86" s="396"/>
      <c r="S86" s="396"/>
      <c r="T86" s="396"/>
      <c r="U86" s="396"/>
      <c r="V86" s="396"/>
      <c r="W86" s="396"/>
      <c r="X86" s="396"/>
      <c r="Y86" s="396"/>
      <c r="Z86" s="396"/>
      <c r="AA86" s="396"/>
      <c r="AB86" s="396"/>
      <c r="AC86" s="396"/>
      <c r="AD86" s="500">
        <v>11</v>
      </c>
      <c r="AE86" s="396"/>
      <c r="AF86" s="1096">
        <v>0</v>
      </c>
      <c r="AG86" s="1096"/>
      <c r="AH86" s="1096"/>
      <c r="AI86" s="1096"/>
      <c r="AJ86" s="1096"/>
      <c r="AK86" s="1096"/>
      <c r="AL86" s="1096"/>
      <c r="AM86" s="505"/>
      <c r="AN86" s="508"/>
      <c r="AO86" s="481"/>
      <c r="AP86" s="476"/>
      <c r="AQ86" s="1134"/>
      <c r="AR86" s="1134"/>
      <c r="AS86" s="1134"/>
      <c r="AT86" s="1134"/>
      <c r="AU86" s="1134"/>
      <c r="AV86" s="1134"/>
      <c r="AW86" s="1134"/>
      <c r="AX86" s="56"/>
      <c r="AY86" s="56"/>
      <c r="AZ86" s="56"/>
      <c r="BA86" s="56"/>
      <c r="BB86" s="56"/>
    </row>
    <row r="87" spans="1:57" s="57" customFormat="1" ht="6" customHeight="1">
      <c r="A87" s="56"/>
      <c r="B87" s="56"/>
      <c r="C87" s="1120"/>
      <c r="D87" s="1121"/>
      <c r="E87" s="503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11"/>
      <c r="AE87" s="56"/>
      <c r="AF87" s="421"/>
      <c r="AG87" s="421"/>
      <c r="AH87" s="421"/>
      <c r="AI87" s="421"/>
      <c r="AJ87" s="421"/>
      <c r="AK87" s="421"/>
      <c r="AL87" s="421"/>
      <c r="AM87" s="56"/>
      <c r="AN87" s="397"/>
      <c r="AO87" s="476"/>
      <c r="AP87" s="476"/>
      <c r="AQ87" s="479"/>
      <c r="AR87" s="479"/>
      <c r="AS87" s="480"/>
      <c r="AT87" s="476"/>
      <c r="AU87" s="476"/>
      <c r="AV87" s="476"/>
      <c r="AW87" s="476"/>
      <c r="AX87" s="56"/>
      <c r="AY87" s="59"/>
      <c r="AZ87" s="59"/>
      <c r="BA87" s="59"/>
      <c r="BB87" s="59"/>
      <c r="BC87" s="59"/>
      <c r="BD87" s="59"/>
      <c r="BE87" s="59"/>
    </row>
    <row r="88" spans="1:57" s="57" customFormat="1" ht="15" customHeight="1">
      <c r="A88" s="56"/>
      <c r="B88" s="56"/>
      <c r="C88" s="1120"/>
      <c r="D88" s="1121"/>
      <c r="E88" s="500">
        <v>12</v>
      </c>
      <c r="F88" s="473"/>
      <c r="G88" s="499" t="s">
        <v>526</v>
      </c>
      <c r="H88" s="499"/>
      <c r="I88" s="396"/>
      <c r="J88" s="396"/>
      <c r="K88" s="396"/>
      <c r="L88" s="396"/>
      <c r="M88" s="396"/>
      <c r="N88" s="396"/>
      <c r="O88" s="396"/>
      <c r="P88" s="396"/>
      <c r="Q88" s="396"/>
      <c r="R88" s="396"/>
      <c r="S88" s="396"/>
      <c r="T88" s="396"/>
      <c r="U88" s="396"/>
      <c r="V88" s="396"/>
      <c r="W88" s="396"/>
      <c r="X88" s="396"/>
      <c r="Y88" s="396"/>
      <c r="Z88" s="396"/>
      <c r="AA88" s="396"/>
      <c r="AB88" s="396"/>
      <c r="AC88" s="396"/>
      <c r="AD88" s="500"/>
      <c r="AE88" s="513"/>
      <c r="AF88" s="1136"/>
      <c r="AG88" s="1136"/>
      <c r="AH88" s="1136"/>
      <c r="AI88" s="1136"/>
      <c r="AJ88" s="1136"/>
      <c r="AK88" s="1136"/>
      <c r="AL88" s="1136"/>
      <c r="AM88" s="505"/>
      <c r="AN88" s="505"/>
      <c r="AO88" s="500">
        <v>12</v>
      </c>
      <c r="AP88" s="396"/>
      <c r="AQ88" s="1132">
        <f>AQ82-AF84-AF86</f>
        <v>0</v>
      </c>
      <c r="AR88" s="1132"/>
      <c r="AS88" s="1132"/>
      <c r="AT88" s="1132"/>
      <c r="AU88" s="1132"/>
      <c r="AV88" s="1132"/>
      <c r="AW88" s="1133"/>
      <c r="AX88" s="56"/>
      <c r="AY88" s="56"/>
      <c r="AZ88" s="56"/>
      <c r="BA88" s="56"/>
      <c r="BB88" s="56"/>
    </row>
    <row r="89" spans="1:57" s="57" customFormat="1" ht="6" customHeight="1">
      <c r="A89" s="56"/>
      <c r="B89" s="56"/>
      <c r="C89" s="577"/>
      <c r="D89" s="420"/>
      <c r="E89" s="497"/>
      <c r="F89" s="394"/>
      <c r="G89" s="394"/>
      <c r="H89" s="394"/>
      <c r="I89" s="394"/>
      <c r="J89" s="394"/>
      <c r="K89" s="394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485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485"/>
      <c r="AP89" s="394"/>
      <c r="AQ89" s="401"/>
      <c r="AR89" s="401"/>
      <c r="AS89" s="377"/>
      <c r="AT89" s="394"/>
      <c r="AU89" s="394"/>
      <c r="AV89" s="394"/>
      <c r="AW89" s="489"/>
      <c r="AX89" s="56"/>
      <c r="AY89" s="59"/>
      <c r="AZ89" s="59"/>
      <c r="BA89" s="59"/>
      <c r="BB89" s="59"/>
      <c r="BC89" s="59"/>
      <c r="BD89" s="59"/>
      <c r="BE89" s="59"/>
    </row>
    <row r="90" spans="1:57" s="59" customFormat="1" ht="15" customHeight="1">
      <c r="A90" s="56"/>
      <c r="B90" s="56"/>
      <c r="C90" s="475" t="s">
        <v>535</v>
      </c>
      <c r="D90" s="474"/>
      <c r="E90" s="381"/>
      <c r="F90" s="381"/>
      <c r="G90" s="421"/>
      <c r="H90" s="421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397"/>
      <c r="AC90" s="504">
        <v>13</v>
      </c>
      <c r="AD90" s="473" t="s">
        <v>328</v>
      </c>
      <c r="AE90" s="1135" t="s">
        <v>528</v>
      </c>
      <c r="AF90" s="1135"/>
      <c r="AG90" s="1135"/>
      <c r="AH90" s="1135"/>
      <c r="AI90" s="1135"/>
      <c r="AJ90" s="1135"/>
      <c r="AK90" s="1135"/>
      <c r="AL90" s="1135"/>
      <c r="AM90" s="1135"/>
      <c r="AN90" s="1135"/>
      <c r="AO90" s="500" t="s">
        <v>538</v>
      </c>
      <c r="AP90" s="396"/>
      <c r="AQ90" s="1096">
        <v>0</v>
      </c>
      <c r="AR90" s="1096"/>
      <c r="AS90" s="1096"/>
      <c r="AT90" s="1096"/>
      <c r="AU90" s="1096"/>
      <c r="AV90" s="1096"/>
      <c r="AW90" s="1097"/>
      <c r="AX90" s="56"/>
      <c r="AY90" s="56"/>
      <c r="AZ90" s="56"/>
      <c r="BA90" s="56"/>
      <c r="BB90" s="56"/>
    </row>
    <row r="91" spans="1:57" s="59" customFormat="1" ht="6" customHeight="1">
      <c r="A91" s="56"/>
      <c r="B91" s="56"/>
      <c r="C91" s="474"/>
      <c r="D91" s="474"/>
      <c r="E91" s="381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397"/>
      <c r="AC91" s="391"/>
      <c r="AD91" s="523"/>
      <c r="AE91" s="394"/>
      <c r="AF91" s="394"/>
      <c r="AG91" s="394"/>
      <c r="AH91" s="394"/>
      <c r="AI91" s="394"/>
      <c r="AJ91" s="394"/>
      <c r="AK91" s="394"/>
      <c r="AL91" s="394"/>
      <c r="AM91" s="394"/>
      <c r="AN91" s="394"/>
      <c r="AO91" s="485"/>
      <c r="AP91" s="394"/>
      <c r="AQ91" s="643"/>
      <c r="AR91" s="643"/>
      <c r="AS91" s="644"/>
      <c r="AT91" s="639"/>
      <c r="AU91" s="639"/>
      <c r="AV91" s="639"/>
      <c r="AW91" s="640"/>
      <c r="AX91" s="56"/>
    </row>
    <row r="92" spans="1:57" s="59" customFormat="1" ht="15" customHeight="1">
      <c r="A92" s="56"/>
      <c r="B92" s="56"/>
      <c r="C92" s="474"/>
      <c r="D92" s="474"/>
      <c r="E92" s="381"/>
      <c r="F92" s="381"/>
      <c r="G92" s="421"/>
      <c r="H92" s="421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397"/>
      <c r="AC92" s="504"/>
      <c r="AD92" s="473" t="s">
        <v>326</v>
      </c>
      <c r="AE92" s="1135" t="s">
        <v>530</v>
      </c>
      <c r="AF92" s="1135"/>
      <c r="AG92" s="1135"/>
      <c r="AH92" s="1135"/>
      <c r="AI92" s="1135"/>
      <c r="AJ92" s="1135"/>
      <c r="AK92" s="1135"/>
      <c r="AL92" s="1135"/>
      <c r="AM92" s="1135"/>
      <c r="AN92" s="1135"/>
      <c r="AO92" s="500" t="s">
        <v>539</v>
      </c>
      <c r="AP92" s="396"/>
      <c r="AQ92" s="1096">
        <v>0</v>
      </c>
      <c r="AR92" s="1096"/>
      <c r="AS92" s="1096"/>
      <c r="AT92" s="1096"/>
      <c r="AU92" s="1096"/>
      <c r="AV92" s="1096"/>
      <c r="AW92" s="1097"/>
      <c r="AX92" s="56"/>
      <c r="AY92" s="56"/>
      <c r="AZ92" s="56"/>
      <c r="BA92" s="56"/>
      <c r="BB92" s="56"/>
    </row>
    <row r="93" spans="1:57" s="59" customFormat="1" ht="6" customHeight="1">
      <c r="A93" s="56"/>
      <c r="B93" s="56"/>
      <c r="C93" s="474"/>
      <c r="D93" s="474"/>
      <c r="E93" s="381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397"/>
      <c r="AC93" s="391"/>
      <c r="AD93" s="523"/>
      <c r="AE93" s="394"/>
      <c r="AF93" s="394"/>
      <c r="AG93" s="394"/>
      <c r="AH93" s="394"/>
      <c r="AI93" s="394"/>
      <c r="AJ93" s="394"/>
      <c r="AK93" s="394"/>
      <c r="AL93" s="394"/>
      <c r="AM93" s="394"/>
      <c r="AN93" s="394"/>
      <c r="AO93" s="485"/>
      <c r="AP93" s="394"/>
      <c r="AQ93" s="643"/>
      <c r="AR93" s="643"/>
      <c r="AS93" s="644"/>
      <c r="AT93" s="639"/>
      <c r="AU93" s="639"/>
      <c r="AV93" s="639"/>
      <c r="AW93" s="640"/>
      <c r="AX93" s="56"/>
    </row>
    <row r="94" spans="1:57" s="59" customFormat="1" ht="15" customHeight="1">
      <c r="A94" s="56"/>
      <c r="B94" s="56"/>
      <c r="C94" s="474"/>
      <c r="D94" s="474"/>
      <c r="E94" s="381"/>
      <c r="F94" s="381"/>
      <c r="G94" s="421"/>
      <c r="H94" s="421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397"/>
      <c r="AC94" s="504"/>
      <c r="AD94" s="473" t="s">
        <v>327</v>
      </c>
      <c r="AE94" s="1135" t="s">
        <v>529</v>
      </c>
      <c r="AF94" s="1135"/>
      <c r="AG94" s="1135"/>
      <c r="AH94" s="1135"/>
      <c r="AI94" s="1135"/>
      <c r="AJ94" s="1135"/>
      <c r="AK94" s="1135"/>
      <c r="AL94" s="1135"/>
      <c r="AM94" s="1135"/>
      <c r="AN94" s="1135"/>
      <c r="AO94" s="500" t="s">
        <v>540</v>
      </c>
      <c r="AP94" s="396"/>
      <c r="AQ94" s="1096">
        <v>0</v>
      </c>
      <c r="AR94" s="1096"/>
      <c r="AS94" s="1096"/>
      <c r="AT94" s="1096"/>
      <c r="AU94" s="1096"/>
      <c r="AV94" s="1096"/>
      <c r="AW94" s="1097"/>
      <c r="AX94" s="56"/>
      <c r="AY94" s="56"/>
      <c r="AZ94" s="56"/>
      <c r="BA94" s="56"/>
      <c r="BB94" s="56"/>
    </row>
    <row r="95" spans="1:57" s="59" customFormat="1" ht="6" customHeight="1">
      <c r="A95" s="56"/>
      <c r="B95" s="56"/>
      <c r="C95" s="474"/>
      <c r="D95" s="474"/>
      <c r="E95" s="381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397"/>
      <c r="AC95" s="391"/>
      <c r="AD95" s="523"/>
      <c r="AE95" s="394"/>
      <c r="AF95" s="394"/>
      <c r="AG95" s="394"/>
      <c r="AH95" s="394"/>
      <c r="AI95" s="394"/>
      <c r="AJ95" s="394"/>
      <c r="AK95" s="394"/>
      <c r="AL95" s="394"/>
      <c r="AM95" s="394"/>
      <c r="AN95" s="394"/>
      <c r="AO95" s="485"/>
      <c r="AP95" s="394"/>
      <c r="AQ95" s="401"/>
      <c r="AR95" s="401"/>
      <c r="AS95" s="377"/>
      <c r="AT95" s="394"/>
      <c r="AU95" s="394"/>
      <c r="AV95" s="394"/>
      <c r="AW95" s="489"/>
      <c r="AX95" s="56"/>
    </row>
    <row r="96" spans="1:57" s="59" customFormat="1" ht="33.75" customHeight="1">
      <c r="A96" s="56"/>
      <c r="B96" s="56"/>
      <c r="C96" s="474"/>
      <c r="D96" s="474"/>
      <c r="E96" s="381"/>
      <c r="F96" s="381"/>
      <c r="G96" s="421"/>
      <c r="H96" s="421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397"/>
      <c r="AC96" s="504"/>
      <c r="AD96" s="473" t="s">
        <v>491</v>
      </c>
      <c r="AE96" s="1137" t="s">
        <v>531</v>
      </c>
      <c r="AF96" s="1137"/>
      <c r="AG96" s="1137"/>
      <c r="AH96" s="1137"/>
      <c r="AI96" s="1137"/>
      <c r="AJ96" s="1137"/>
      <c r="AK96" s="1137"/>
      <c r="AL96" s="1137"/>
      <c r="AM96" s="1137"/>
      <c r="AN96" s="1137"/>
      <c r="AO96" s="500" t="s">
        <v>541</v>
      </c>
      <c r="AP96" s="396"/>
      <c r="AQ96" s="1132">
        <f>AQ90+AQ92+AQ94</f>
        <v>0</v>
      </c>
      <c r="AR96" s="1132"/>
      <c r="AS96" s="1132"/>
      <c r="AT96" s="1132"/>
      <c r="AU96" s="1132"/>
      <c r="AV96" s="1132"/>
      <c r="AW96" s="1133"/>
      <c r="AX96" s="56"/>
      <c r="AY96" s="56"/>
      <c r="AZ96" s="56"/>
      <c r="BA96" s="56"/>
      <c r="BB96" s="56"/>
    </row>
    <row r="97" spans="1:54" s="59" customFormat="1" ht="6" customHeight="1">
      <c r="A97" s="56"/>
      <c r="B97" s="56"/>
      <c r="C97" s="474"/>
      <c r="D97" s="474"/>
      <c r="E97" s="381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397"/>
      <c r="AC97" s="391"/>
      <c r="AD97" s="523"/>
      <c r="AE97" s="394"/>
      <c r="AF97" s="394"/>
      <c r="AG97" s="394"/>
      <c r="AH97" s="394"/>
      <c r="AI97" s="394"/>
      <c r="AJ97" s="394"/>
      <c r="AK97" s="394"/>
      <c r="AL97" s="394"/>
      <c r="AM97" s="394"/>
      <c r="AN97" s="394"/>
      <c r="AO97" s="485"/>
      <c r="AP97" s="394"/>
      <c r="AQ97" s="401"/>
      <c r="AR97" s="401"/>
      <c r="AS97" s="377"/>
      <c r="AT97" s="394"/>
      <c r="AU97" s="394"/>
      <c r="AV97" s="394"/>
      <c r="AW97" s="489"/>
      <c r="AX97" s="56"/>
    </row>
    <row r="98" spans="1:54" s="59" customFormat="1" ht="33" customHeight="1">
      <c r="A98" s="56"/>
      <c r="B98" s="56"/>
      <c r="C98" s="474"/>
      <c r="D98" s="474"/>
      <c r="E98" s="381"/>
      <c r="F98" s="381"/>
      <c r="G98" s="421"/>
      <c r="H98" s="421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397"/>
      <c r="AC98" s="504">
        <v>14</v>
      </c>
      <c r="AD98" s="1137" t="s">
        <v>532</v>
      </c>
      <c r="AE98" s="1137"/>
      <c r="AF98" s="1137"/>
      <c r="AG98" s="1137"/>
      <c r="AH98" s="1137"/>
      <c r="AI98" s="1137"/>
      <c r="AJ98" s="1137"/>
      <c r="AK98" s="1137"/>
      <c r="AL98" s="1137"/>
      <c r="AM98" s="1137"/>
      <c r="AN98" s="1137"/>
      <c r="AO98" s="500">
        <v>14</v>
      </c>
      <c r="AP98" s="396"/>
      <c r="AQ98" s="1132">
        <f>AQ88+AQ96</f>
        <v>0</v>
      </c>
      <c r="AR98" s="1132"/>
      <c r="AS98" s="1132"/>
      <c r="AT98" s="1132"/>
      <c r="AU98" s="1132"/>
      <c r="AV98" s="1132"/>
      <c r="AW98" s="1133"/>
      <c r="AX98" s="56"/>
      <c r="AY98" s="56"/>
      <c r="AZ98" s="56"/>
      <c r="BA98" s="56"/>
      <c r="BB98" s="56"/>
    </row>
    <row r="99" spans="1:54" s="59" customFormat="1" ht="6" customHeight="1">
      <c r="A99" s="56"/>
      <c r="B99" s="56"/>
      <c r="C99" s="474"/>
      <c r="D99" s="474"/>
      <c r="E99" s="381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397"/>
      <c r="AC99" s="391"/>
      <c r="AD99" s="523"/>
      <c r="AE99" s="394"/>
      <c r="AF99" s="394"/>
      <c r="AG99" s="394"/>
      <c r="AH99" s="394"/>
      <c r="AI99" s="394"/>
      <c r="AJ99" s="394"/>
      <c r="AK99" s="394"/>
      <c r="AL99" s="394"/>
      <c r="AM99" s="394"/>
      <c r="AN99" s="394"/>
      <c r="AO99" s="485"/>
      <c r="AP99" s="394"/>
      <c r="AQ99" s="401"/>
      <c r="AR99" s="401"/>
      <c r="AS99" s="377"/>
      <c r="AT99" s="394"/>
      <c r="AU99" s="394"/>
      <c r="AV99" s="394"/>
      <c r="AW99" s="489"/>
      <c r="AX99" s="56"/>
    </row>
    <row r="100" spans="1:54" s="59" customFormat="1">
      <c r="A100" s="56"/>
      <c r="B100" s="56"/>
      <c r="C100" s="56"/>
      <c r="D100" s="56"/>
      <c r="E100" s="370"/>
      <c r="F100" s="370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371"/>
      <c r="W100" s="534"/>
      <c r="X100" s="534"/>
      <c r="Y100" s="534"/>
      <c r="Z100" s="534"/>
      <c r="AA100" s="371"/>
      <c r="AB100" s="397"/>
      <c r="AC100" s="56"/>
      <c r="AD100" s="56" t="s">
        <v>533</v>
      </c>
      <c r="AE100" s="56"/>
      <c r="AF100" s="56"/>
      <c r="AG100" s="56"/>
      <c r="AH100" s="56"/>
      <c r="AI100" s="56"/>
      <c r="AJ100" s="56"/>
      <c r="AK100" s="56"/>
      <c r="AL100" s="56"/>
      <c r="AM100" s="56" t="s">
        <v>534</v>
      </c>
      <c r="AN100" s="374"/>
      <c r="AO100" s="374"/>
      <c r="AP100" s="56"/>
      <c r="AQ100" s="56"/>
      <c r="AR100" s="56"/>
      <c r="AS100" s="56"/>
      <c r="AT100" s="56"/>
      <c r="AU100" s="56"/>
      <c r="AV100" s="371"/>
      <c r="AW100" s="371"/>
      <c r="AX100" s="56"/>
      <c r="AY100" s="56"/>
      <c r="AZ100" s="56"/>
      <c r="BA100" s="56"/>
      <c r="BB100" s="56"/>
    </row>
    <row r="101" spans="1:54" s="59" customFormat="1">
      <c r="A101" s="372"/>
      <c r="B101" s="56"/>
      <c r="C101" s="56"/>
      <c r="D101" s="56"/>
      <c r="E101" s="370"/>
      <c r="F101" s="370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397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374"/>
      <c r="AO101" s="374"/>
      <c r="AP101" s="56"/>
      <c r="AQ101" s="375"/>
      <c r="AR101" s="375"/>
      <c r="AS101" s="375"/>
      <c r="AT101" s="375"/>
      <c r="AU101" s="56"/>
      <c r="AV101" s="371"/>
      <c r="AW101" s="371"/>
      <c r="AX101" s="56"/>
      <c r="AY101" s="56"/>
      <c r="AZ101" s="56"/>
      <c r="BA101" s="56"/>
      <c r="BB101" s="56"/>
    </row>
    <row r="102" spans="1:54" s="59" customFormat="1">
      <c r="A102" s="372"/>
      <c r="B102" s="56"/>
      <c r="C102" s="56"/>
      <c r="D102" s="56"/>
      <c r="E102" s="462"/>
      <c r="F102" s="370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397"/>
      <c r="AC102" s="56"/>
      <c r="AD102" s="56" t="s">
        <v>126</v>
      </c>
      <c r="AE102" s="56"/>
      <c r="AF102" s="56"/>
      <c r="AG102" s="56"/>
      <c r="AH102" s="56"/>
      <c r="AI102" s="56"/>
      <c r="AJ102" s="56"/>
      <c r="AK102" s="56"/>
      <c r="AL102" s="56"/>
      <c r="AM102" s="56"/>
      <c r="AN102" s="374"/>
      <c r="AO102" s="374"/>
      <c r="AP102" s="56"/>
      <c r="AQ102" s="56"/>
      <c r="AR102" s="56"/>
      <c r="AS102" s="56"/>
      <c r="AT102" s="56"/>
      <c r="AU102" s="56"/>
      <c r="AV102" s="374"/>
      <c r="AW102" s="374"/>
      <c r="AX102" s="56"/>
      <c r="AY102" s="56"/>
      <c r="AZ102" s="56"/>
      <c r="BA102" s="56"/>
      <c r="BB102" s="56"/>
    </row>
    <row r="103" spans="1:54" s="59" customFormat="1">
      <c r="A103" s="372"/>
      <c r="B103" s="56"/>
      <c r="C103" s="56"/>
      <c r="D103" s="56"/>
      <c r="E103" s="462"/>
      <c r="F103" s="370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397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374"/>
      <c r="AO103" s="374"/>
      <c r="AP103" s="56"/>
      <c r="AQ103" s="56"/>
      <c r="AR103" s="56"/>
      <c r="AS103" s="56"/>
      <c r="AT103" s="56"/>
      <c r="AU103" s="56"/>
      <c r="AV103" s="374"/>
      <c r="AW103" s="374"/>
      <c r="AX103" s="56"/>
      <c r="AY103" s="56"/>
      <c r="AZ103" s="56"/>
      <c r="BA103" s="56"/>
      <c r="BB103" s="56"/>
    </row>
    <row r="104" spans="1:54" s="59" customFormat="1">
      <c r="A104" s="372"/>
      <c r="B104" s="56"/>
      <c r="C104" s="56"/>
      <c r="D104" s="56"/>
      <c r="E104" s="370"/>
      <c r="F104" s="370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397"/>
      <c r="AC104" s="56"/>
      <c r="AD104" s="56" t="s">
        <v>11</v>
      </c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371"/>
      <c r="AW104" s="371"/>
      <c r="AX104" s="56"/>
      <c r="AY104" s="56"/>
      <c r="AZ104" s="56"/>
      <c r="BA104" s="56"/>
      <c r="BB104" s="56"/>
    </row>
    <row r="105" spans="1:54" s="59" customFormat="1">
      <c r="A105" s="372"/>
      <c r="B105" s="56"/>
      <c r="C105" s="56"/>
      <c r="D105" s="56"/>
      <c r="E105" s="370"/>
      <c r="F105" s="370"/>
      <c r="G105" s="56"/>
      <c r="H105" s="56"/>
      <c r="I105" s="56"/>
      <c r="J105" s="374"/>
      <c r="K105" s="374"/>
      <c r="L105" s="371"/>
      <c r="M105" s="375"/>
      <c r="N105" s="375"/>
      <c r="O105" s="375"/>
      <c r="P105" s="371"/>
      <c r="Q105" s="370"/>
      <c r="R105" s="56"/>
      <c r="S105" s="56"/>
      <c r="T105" s="56"/>
      <c r="U105" s="374"/>
      <c r="V105" s="374"/>
      <c r="W105" s="371"/>
      <c r="X105" s="375"/>
      <c r="Y105" s="375"/>
      <c r="Z105" s="375"/>
      <c r="AA105" s="371"/>
      <c r="AB105" s="371"/>
      <c r="AC105" s="370"/>
      <c r="AD105" s="56"/>
      <c r="AE105" s="56"/>
      <c r="AF105" s="56"/>
      <c r="AG105" s="374"/>
      <c r="AH105" s="374"/>
      <c r="AI105" s="375"/>
      <c r="AJ105" s="375"/>
      <c r="AK105" s="375"/>
      <c r="AL105" s="371"/>
      <c r="AM105" s="371"/>
      <c r="AN105" s="56"/>
      <c r="AO105" s="56"/>
      <c r="AP105" s="56"/>
      <c r="AQ105" s="56"/>
      <c r="AR105" s="56"/>
      <c r="AS105" s="56"/>
      <c r="AT105" s="56"/>
      <c r="AU105" s="56"/>
      <c r="AV105" s="371"/>
      <c r="AW105" s="371"/>
      <c r="AX105" s="56"/>
      <c r="AY105" s="56"/>
      <c r="AZ105" s="56"/>
      <c r="BA105" s="56"/>
      <c r="BB105" s="56"/>
    </row>
    <row r="106" spans="1:54" hidden="1">
      <c r="A106" s="372"/>
      <c r="B106" s="372"/>
      <c r="C106" s="372"/>
      <c r="D106" s="372"/>
      <c r="E106" s="373"/>
      <c r="F106" s="373"/>
      <c r="G106" s="372"/>
      <c r="H106" s="372"/>
      <c r="I106" s="372"/>
      <c r="J106" s="440"/>
      <c r="K106" s="440"/>
      <c r="L106" s="417"/>
      <c r="M106" s="379"/>
      <c r="N106" s="379"/>
      <c r="O106" s="379"/>
      <c r="P106" s="417"/>
      <c r="Q106" s="373"/>
      <c r="R106" s="372"/>
      <c r="S106" s="372"/>
      <c r="T106" s="372"/>
      <c r="U106" s="440"/>
      <c r="V106" s="440"/>
      <c r="W106" s="417"/>
      <c r="X106" s="379"/>
      <c r="Y106" s="379"/>
      <c r="Z106" s="379"/>
      <c r="AA106" s="417"/>
      <c r="AB106" s="417"/>
      <c r="AC106" s="373"/>
      <c r="AD106" s="372"/>
      <c r="AE106" s="372"/>
      <c r="AI106" s="379"/>
      <c r="AJ106" s="379"/>
      <c r="AK106" s="379"/>
      <c r="AL106" s="417"/>
      <c r="AM106" s="417"/>
      <c r="AN106" s="372"/>
      <c r="AO106" s="440"/>
      <c r="AP106" s="440"/>
      <c r="AQ106" s="372"/>
      <c r="AR106" s="372"/>
      <c r="AS106" s="372"/>
      <c r="AT106" s="372"/>
      <c r="AU106" s="372"/>
      <c r="AV106" s="372"/>
      <c r="AW106" s="372"/>
      <c r="AX106" s="372"/>
      <c r="AY106" s="372"/>
      <c r="AZ106" s="372"/>
      <c r="BA106" s="372"/>
      <c r="BB106" s="372"/>
    </row>
    <row r="107" spans="1:54" hidden="1">
      <c r="A107" s="372"/>
      <c r="B107" s="372"/>
      <c r="C107" s="372"/>
      <c r="D107" s="372"/>
      <c r="E107" s="373"/>
      <c r="F107" s="373"/>
      <c r="G107" s="372"/>
      <c r="H107" s="372"/>
      <c r="I107" s="372"/>
      <c r="J107" s="440"/>
      <c r="K107" s="440"/>
      <c r="L107" s="417"/>
      <c r="M107" s="379"/>
      <c r="N107" s="379"/>
      <c r="O107" s="379"/>
      <c r="P107" s="417"/>
      <c r="Q107" s="373"/>
      <c r="R107" s="372"/>
      <c r="S107" s="372"/>
      <c r="T107" s="372"/>
      <c r="U107" s="440"/>
      <c r="V107" s="440"/>
      <c r="W107" s="417"/>
      <c r="X107" s="379"/>
      <c r="Y107" s="379"/>
      <c r="Z107" s="379"/>
      <c r="AA107" s="417"/>
      <c r="AB107" s="417"/>
      <c r="AC107" s="373"/>
      <c r="AD107" s="372"/>
      <c r="AE107" s="372"/>
      <c r="AI107" s="458"/>
      <c r="AJ107" s="458"/>
      <c r="AK107" s="458"/>
      <c r="AL107" s="417"/>
      <c r="AM107" s="417"/>
      <c r="AN107" s="372"/>
      <c r="AO107" s="440"/>
      <c r="AP107" s="440"/>
      <c r="AQ107" s="372"/>
      <c r="AR107" s="372"/>
      <c r="AS107" s="372"/>
      <c r="AT107" s="372"/>
      <c r="AU107" s="372"/>
      <c r="AV107" s="372"/>
      <c r="AW107" s="372"/>
      <c r="AX107" s="372"/>
      <c r="AY107" s="372"/>
      <c r="AZ107" s="372"/>
      <c r="BA107" s="372"/>
      <c r="BB107" s="372"/>
    </row>
    <row r="108" spans="1:54" hidden="1">
      <c r="A108" s="372"/>
      <c r="B108" s="372"/>
      <c r="C108" s="372"/>
      <c r="D108" s="372"/>
      <c r="E108" s="373"/>
      <c r="F108" s="373"/>
      <c r="G108" s="372"/>
      <c r="H108" s="372"/>
      <c r="I108" s="372"/>
      <c r="J108" s="372"/>
      <c r="K108" s="372"/>
      <c r="L108" s="372"/>
      <c r="M108" s="372"/>
      <c r="N108" s="372"/>
      <c r="O108" s="372"/>
      <c r="P108" s="417"/>
      <c r="Q108" s="417"/>
      <c r="R108" s="372"/>
      <c r="S108" s="372"/>
      <c r="T108" s="372"/>
      <c r="U108" s="372"/>
      <c r="V108" s="372"/>
      <c r="W108" s="372"/>
      <c r="X108" s="372"/>
      <c r="Y108" s="372"/>
      <c r="Z108" s="372"/>
      <c r="AA108" s="372"/>
      <c r="AB108" s="372"/>
      <c r="AC108" s="417"/>
      <c r="AD108" s="417"/>
      <c r="AE108" s="372"/>
      <c r="AI108" s="372"/>
      <c r="AJ108" s="372"/>
      <c r="AK108" s="372"/>
      <c r="AL108" s="372"/>
      <c r="AM108" s="372"/>
      <c r="AN108" s="372"/>
      <c r="AO108" s="372"/>
      <c r="AP108" s="456"/>
      <c r="AQ108" s="456"/>
      <c r="AR108" s="456"/>
      <c r="AS108" s="456"/>
      <c r="AT108" s="456"/>
      <c r="AU108" s="456"/>
      <c r="AV108" s="440"/>
      <c r="AW108" s="440"/>
      <c r="AX108" s="372"/>
      <c r="AY108" s="372"/>
      <c r="AZ108" s="372"/>
      <c r="BA108" s="372"/>
      <c r="BB108" s="372"/>
    </row>
    <row r="109" spans="1:54" hidden="1">
      <c r="A109" s="372"/>
      <c r="B109" s="372"/>
      <c r="C109" s="372"/>
      <c r="D109" s="372"/>
      <c r="E109" s="373"/>
      <c r="F109" s="373"/>
      <c r="G109" s="372"/>
      <c r="H109" s="372"/>
      <c r="I109" s="372"/>
      <c r="J109" s="372"/>
      <c r="K109" s="372"/>
      <c r="L109" s="372"/>
      <c r="M109" s="372"/>
      <c r="N109" s="372"/>
      <c r="O109" s="372"/>
      <c r="P109" s="372"/>
      <c r="Q109" s="372"/>
      <c r="R109" s="372"/>
      <c r="S109" s="372"/>
      <c r="T109" s="372"/>
      <c r="U109" s="372"/>
      <c r="V109" s="372"/>
      <c r="W109" s="372"/>
      <c r="X109" s="372"/>
      <c r="Y109" s="372"/>
      <c r="Z109" s="372"/>
      <c r="AA109" s="372"/>
      <c r="AB109" s="372"/>
      <c r="AC109" s="372"/>
      <c r="AD109" s="372"/>
      <c r="AE109" s="372"/>
      <c r="AI109" s="372"/>
      <c r="AJ109" s="372"/>
      <c r="AK109" s="372"/>
      <c r="AL109" s="372"/>
      <c r="AM109" s="372"/>
      <c r="AN109" s="372"/>
      <c r="AO109" s="372"/>
      <c r="AP109" s="456"/>
      <c r="AQ109" s="456"/>
      <c r="AR109" s="456"/>
      <c r="AS109" s="456"/>
      <c r="AT109" s="456"/>
      <c r="AU109" s="456"/>
      <c r="AV109" s="440"/>
      <c r="AW109" s="440"/>
      <c r="AX109" s="372"/>
      <c r="AY109" s="372"/>
      <c r="AZ109" s="372"/>
      <c r="BA109" s="372"/>
      <c r="BB109" s="372"/>
    </row>
    <row r="110" spans="1:54" hidden="1">
      <c r="A110" s="372"/>
      <c r="B110" s="372"/>
      <c r="C110" s="372"/>
      <c r="D110" s="372"/>
      <c r="E110" s="373"/>
      <c r="F110" s="373"/>
      <c r="G110" s="372"/>
      <c r="H110" s="372"/>
      <c r="I110" s="372"/>
      <c r="J110" s="372"/>
      <c r="K110" s="417"/>
      <c r="L110" s="417"/>
      <c r="M110" s="372"/>
      <c r="N110" s="372"/>
      <c r="O110" s="372"/>
      <c r="P110" s="372"/>
      <c r="Q110" s="372"/>
      <c r="R110" s="373"/>
      <c r="S110" s="372"/>
      <c r="T110" s="372"/>
      <c r="U110" s="372"/>
      <c r="V110" s="372"/>
      <c r="W110" s="417"/>
      <c r="X110" s="417"/>
      <c r="Y110" s="372"/>
      <c r="Z110" s="372"/>
      <c r="AA110" s="372"/>
      <c r="AB110" s="372"/>
      <c r="AC110" s="372"/>
      <c r="AD110" s="372"/>
      <c r="AE110" s="373"/>
      <c r="AI110" s="417"/>
      <c r="AJ110" s="417"/>
      <c r="AK110" s="372"/>
      <c r="AL110" s="372"/>
      <c r="AM110" s="372"/>
      <c r="AN110" s="372"/>
      <c r="AO110" s="372"/>
      <c r="AP110" s="457"/>
      <c r="AQ110" s="457"/>
      <c r="AR110" s="457"/>
      <c r="AS110" s="457"/>
      <c r="AT110" s="457"/>
      <c r="AU110" s="457"/>
      <c r="AV110" s="440"/>
      <c r="AW110" s="440"/>
      <c r="AX110" s="372"/>
      <c r="AY110" s="372"/>
      <c r="AZ110" s="372"/>
      <c r="BA110" s="372"/>
      <c r="BB110" s="372"/>
    </row>
    <row r="111" spans="1:54" hidden="1">
      <c r="A111" s="372"/>
      <c r="B111" s="372"/>
      <c r="C111" s="372"/>
      <c r="D111" s="372"/>
      <c r="E111" s="373"/>
      <c r="F111" s="373"/>
      <c r="G111" s="372"/>
      <c r="H111" s="372"/>
      <c r="I111" s="372"/>
      <c r="J111" s="372"/>
      <c r="K111" s="372"/>
      <c r="L111" s="372"/>
      <c r="M111" s="372"/>
      <c r="N111" s="372"/>
      <c r="O111" s="372"/>
      <c r="P111" s="372"/>
      <c r="Q111" s="372"/>
      <c r="R111" s="372"/>
      <c r="S111" s="372"/>
      <c r="T111" s="372"/>
      <c r="U111" s="372"/>
      <c r="V111" s="372"/>
      <c r="W111" s="372"/>
      <c r="X111" s="372"/>
      <c r="Y111" s="372"/>
      <c r="Z111" s="372"/>
      <c r="AA111" s="372"/>
      <c r="AB111" s="372"/>
      <c r="AC111" s="372"/>
      <c r="AD111" s="372"/>
      <c r="AE111" s="372"/>
      <c r="AF111" s="372"/>
      <c r="AG111" s="372"/>
      <c r="AH111" s="372"/>
      <c r="AI111" s="372"/>
      <c r="AJ111" s="372"/>
      <c r="AK111" s="372"/>
      <c r="AL111" s="372"/>
      <c r="AM111" s="372"/>
      <c r="AN111" s="372"/>
      <c r="AO111" s="372"/>
      <c r="AP111" s="456"/>
      <c r="AQ111" s="456"/>
      <c r="AR111" s="456"/>
      <c r="AS111" s="456"/>
      <c r="AT111" s="456"/>
      <c r="AU111" s="456"/>
      <c r="AV111" s="417"/>
      <c r="AW111" s="417"/>
      <c r="AX111" s="372"/>
      <c r="AY111" s="372"/>
      <c r="AZ111" s="372"/>
      <c r="BA111" s="372"/>
      <c r="BB111" s="372"/>
    </row>
    <row r="112" spans="1:54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</sheetData>
  <sheetProtection password="CF4B" sheet="1" objects="1" scenarios="1" formatCells="0" formatColumns="0" formatRows="0" insertColumns="0" insertRows="0"/>
  <mergeCells count="82">
    <mergeCell ref="A2:O2"/>
    <mergeCell ref="Q16:X16"/>
    <mergeCell ref="P2:AW2"/>
    <mergeCell ref="K58:P58"/>
    <mergeCell ref="AR35:AR36"/>
    <mergeCell ref="AS35:AS36"/>
    <mergeCell ref="AJ23:AL23"/>
    <mergeCell ref="AV35:AV36"/>
    <mergeCell ref="AW35:AW36"/>
    <mergeCell ref="AO35:AO36"/>
    <mergeCell ref="C42:D70"/>
    <mergeCell ref="AG48:AM48"/>
    <mergeCell ref="AQ50:AW50"/>
    <mergeCell ref="AG46:AM46"/>
    <mergeCell ref="W56:AB56"/>
    <mergeCell ref="W58:AB58"/>
    <mergeCell ref="W60:AB60"/>
    <mergeCell ref="K60:P60"/>
    <mergeCell ref="AQ64:AW64"/>
    <mergeCell ref="C72:D88"/>
    <mergeCell ref="C26:D40"/>
    <mergeCell ref="AF76:AL76"/>
    <mergeCell ref="AF78:AL78"/>
    <mergeCell ref="W62:AB62"/>
    <mergeCell ref="AI56:AN56"/>
    <mergeCell ref="AI58:AN58"/>
    <mergeCell ref="AI60:AN60"/>
    <mergeCell ref="K56:P56"/>
    <mergeCell ref="K62:P62"/>
    <mergeCell ref="AQ86:AW86"/>
    <mergeCell ref="AF88:AL88"/>
    <mergeCell ref="AQ88:AW88"/>
    <mergeCell ref="AD98:AN98"/>
    <mergeCell ref="AE96:AN96"/>
    <mergeCell ref="AE94:AN94"/>
    <mergeCell ref="AE92:AN92"/>
    <mergeCell ref="AQ96:AW96"/>
    <mergeCell ref="AQ84:AW84"/>
    <mergeCell ref="AQ80:AW80"/>
    <mergeCell ref="AQ82:AW82"/>
    <mergeCell ref="AE90:AN90"/>
    <mergeCell ref="AQ66:AW66"/>
    <mergeCell ref="AQ68:AW68"/>
    <mergeCell ref="AF84:AL84"/>
    <mergeCell ref="AF80:AL80"/>
    <mergeCell ref="AF86:AL86"/>
    <mergeCell ref="E15:V15"/>
    <mergeCell ref="W15:AK15"/>
    <mergeCell ref="E18:V18"/>
    <mergeCell ref="W18:AK18"/>
    <mergeCell ref="AQ94:AW94"/>
    <mergeCell ref="AQ98:AW98"/>
    <mergeCell ref="AQ70:AW70"/>
    <mergeCell ref="AQ78:AW78"/>
    <mergeCell ref="AQ90:AW90"/>
    <mergeCell ref="AQ92:AW92"/>
    <mergeCell ref="D4:D8"/>
    <mergeCell ref="AQ42:AW42"/>
    <mergeCell ref="AN23:AS23"/>
    <mergeCell ref="C11:D23"/>
    <mergeCell ref="E33:V33"/>
    <mergeCell ref="W33:AE33"/>
    <mergeCell ref="E21:V21"/>
    <mergeCell ref="W21:AE21"/>
    <mergeCell ref="AN35:AN36"/>
    <mergeCell ref="AW5:AW7"/>
    <mergeCell ref="AV5:AV7"/>
    <mergeCell ref="AS5:AS7"/>
    <mergeCell ref="AT5:AT7"/>
    <mergeCell ref="AQ5:AQ7"/>
    <mergeCell ref="AR5:AR7"/>
    <mergeCell ref="AU5:AU7"/>
    <mergeCell ref="E27:AF27"/>
    <mergeCell ref="AQ72:AW72"/>
    <mergeCell ref="AQ74:AW74"/>
    <mergeCell ref="AQ76:AW76"/>
    <mergeCell ref="AU35:AU36"/>
    <mergeCell ref="AI62:AN62"/>
    <mergeCell ref="AT35:AT36"/>
    <mergeCell ref="AP35:AP36"/>
    <mergeCell ref="AQ35:AQ36"/>
    <mergeCell ref="AQ52:AW52"/>
  </mergeCells>
  <phoneticPr fontId="20" type="noConversion"/>
  <hyperlinks>
    <hyperlink ref="A2:C2" location="MainMenu!A1" display="MainMenu!A1"/>
  </hyperlinks>
  <pageMargins left="0" right="0" top="1.25" bottom="1" header="0.5" footer="0.9"/>
  <pageSetup paperSize="9" scale="68" orientation="portrait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MainMenu</vt:lpstr>
      <vt:lpstr>KJP</vt:lpstr>
      <vt:lpstr>Other Deails</vt:lpstr>
      <vt:lpstr>Salary</vt:lpstr>
      <vt:lpstr>Calculation</vt:lpstr>
      <vt:lpstr>16_1</vt:lpstr>
      <vt:lpstr>16_2</vt:lpstr>
      <vt:lpstr>16_3</vt:lpstr>
      <vt:lpstr>SARAL_1</vt:lpstr>
      <vt:lpstr>SARAL_2</vt:lpstr>
      <vt:lpstr>BACK</vt:lpstr>
      <vt:lpstr>BACK2</vt:lpstr>
      <vt:lpstr>Income_calculation</vt:lpstr>
      <vt:lpstr>'16_1'!Print_Area</vt:lpstr>
      <vt:lpstr>'16_2'!Print_Area</vt:lpstr>
      <vt:lpstr>'16_3'!Print_Area</vt:lpstr>
      <vt:lpstr>Calculation!Print_Area</vt:lpstr>
      <vt:lpstr>'Other Deails'!Print_Area</vt:lpstr>
      <vt:lpstr>Salary!Print_Area</vt:lpstr>
      <vt:lpstr>SARAL_1!Print_Area</vt:lpstr>
      <vt:lpstr>SARAL_2!Print_Area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Income Tax Calculation 2003</dc:title>
  <dc:creator>K  Patel</dc:creator>
  <cp:lastModifiedBy>PS2DDODangsOffice</cp:lastModifiedBy>
  <cp:lastPrinted>2007-07-14T07:22:30Z</cp:lastPrinted>
  <dcterms:created xsi:type="dcterms:W3CDTF">2000-01-07T08:19:27Z</dcterms:created>
  <dcterms:modified xsi:type="dcterms:W3CDTF">2019-02-23T11:30:28Z</dcterms:modified>
</cp:coreProperties>
</file>